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Last Week vs Previous Year - La" sheetId="2" r:id="rId5"/>
    <sheet name="Averages - Yearly Averages By S" sheetId="3" r:id="rId6"/>
    <sheet name="Averages - Monthly YOY Averages" sheetId="4" r:id="rId7"/>
    <sheet name="2 Venue Attendance, 11-16" sheetId="5" r:id="rId8"/>
    <sheet name="2 Venue Attendance Chart, 07-16" sheetId="6" r:id="rId9"/>
    <sheet name="2017 Worship Data - Weekly Wors" sheetId="7" r:id="rId10"/>
    <sheet name="Christmas Eve - Christmas Eve" sheetId="8" r:id="rId11"/>
    <sheet name="Easter - Easter" sheetId="9" r:id="rId12"/>
    <sheet name="2016 Worship Data - Weekly Wors" sheetId="10" r:id="rId13"/>
    <sheet name="2015 Worship Data - Weekly Wors" sheetId="11" r:id="rId14"/>
  </sheets>
</workbook>
</file>

<file path=xl/comments1.xml><?xml version="1.0" encoding="utf-8"?>
<comments xmlns="http://schemas.openxmlformats.org/spreadsheetml/2006/main">
  <authors>
    <author>Len Wilson</author>
  </authors>
  <commentList>
    <comment ref="B42" authorId="0">
      <text>
        <r>
          <rPr>
            <sz val="11"/>
            <color indexed="8"/>
            <rFont val="Helvetica"/>
          </rPr>
          <t>Len Wilson:
30th Anniversary Weekend</t>
        </r>
      </text>
    </comment>
  </commentList>
</comments>
</file>

<file path=xl/comments2.xml><?xml version="1.0" encoding="utf-8"?>
<comments xmlns="http://schemas.openxmlformats.org/spreadsheetml/2006/main">
  <authors>
    <author>Len Wilson</author>
  </authors>
  <commentList>
    <comment ref="B42" authorId="0">
      <text>
        <r>
          <rPr>
            <sz val="11"/>
            <color indexed="8"/>
            <rFont val="Helvetica"/>
          </rPr>
          <t>Len Wilson:
30th Anniversary Weekend</t>
        </r>
      </text>
    </comment>
  </commentList>
</comments>
</file>

<file path=xl/comments3.xml><?xml version="1.0" encoding="utf-8"?>
<comments xmlns="http://schemas.openxmlformats.org/spreadsheetml/2006/main">
  <authors>
    <author>Len Wilson</author>
  </authors>
  <commentList>
    <comment ref="B42" authorId="0">
      <text>
        <r>
          <rPr>
            <sz val="11"/>
            <color indexed="8"/>
            <rFont val="Helvetica"/>
          </rPr>
          <t>Len Wilson:
30th Anniversary Weekend</t>
        </r>
      </text>
    </comment>
  </commentList>
</comments>
</file>

<file path=xl/sharedStrings.xml><?xml version="1.0" encoding="utf-8"?>
<sst xmlns="http://schemas.openxmlformats.org/spreadsheetml/2006/main" uniqueCount="93">
  <si>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</si>
  <si>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</si>
  <si>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</si>
  <si>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</si>
  <si>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Last Week vs Previous Year</t>
  </si>
  <si>
    <t>Last Week vs. Previous Year Comparison</t>
  </si>
  <si>
    <t>Last Week vs Previous Year - La</t>
  </si>
  <si>
    <t>Change</t>
  </si>
  <si>
    <t>9:30 CY</t>
  </si>
  <si>
    <t>10:50 CY</t>
  </si>
  <si>
    <t>Contemporary Subtotal</t>
  </si>
  <si>
    <t>5:30 SAT TR</t>
  </si>
  <si>
    <t>8:15 TR</t>
  </si>
  <si>
    <t>9:30 TR</t>
  </si>
  <si>
    <t>10:50 TR</t>
  </si>
  <si>
    <t>Traditional Subtotal</t>
  </si>
  <si>
    <t>Streaming</t>
  </si>
  <si>
    <t>Other Subtotal</t>
  </si>
  <si>
    <t>Total Worship</t>
  </si>
  <si>
    <t>Averages</t>
  </si>
  <si>
    <t>Yearly Averages By Service Time, 2007-2017</t>
  </si>
  <si>
    <t>Averages - Yearly Averages By S</t>
  </si>
  <si>
    <t>Service</t>
  </si>
  <si>
    <t>2017 1 Yr Change%</t>
  </si>
  <si>
    <t>2 Yr Change% (Annual)</t>
  </si>
  <si>
    <t>3 Yr Change% (Annual)</t>
  </si>
  <si>
    <t>CY SUBTOTAL</t>
  </si>
  <si>
    <t>SAT 5:30</t>
  </si>
  <si>
    <t>8 TR</t>
  </si>
  <si>
    <t>9 TR</t>
  </si>
  <si>
    <t>11 TR</t>
  </si>
  <si>
    <t>TR SUBTOTAL</t>
  </si>
  <si>
    <t>2 VENUE SUBTOTAL</t>
  </si>
  <si>
    <t>Frisco</t>
  </si>
  <si>
    <t>Holy Week Annualized</t>
  </si>
  <si>
    <t>Xmas Eve Annualized</t>
  </si>
  <si>
    <t>OTHER SUBTOTAL</t>
  </si>
  <si>
    <t>GRAND TOTAL</t>
  </si>
  <si>
    <t>Monthly YOY Averages By Service Time, 2016-2017</t>
  </si>
  <si>
    <t>Averages - Monthly YOY Averages</t>
  </si>
  <si>
    <t>Jan 16</t>
  </si>
  <si>
    <t>Jan 17</t>
  </si>
  <si>
    <t>Jan YOY</t>
  </si>
  <si>
    <t>Feb 16</t>
  </si>
  <si>
    <t>Feb 17</t>
  </si>
  <si>
    <t>Feb YOY</t>
  </si>
  <si>
    <t>Mar/Apr 16</t>
  </si>
  <si>
    <t>Mar/Apr 17</t>
  </si>
  <si>
    <t>Mar-Apr YOY</t>
  </si>
  <si>
    <t>May YOY</t>
  </si>
  <si>
    <t>June YOY</t>
  </si>
  <si>
    <t>2016 YTD AVG</t>
  </si>
  <si>
    <t>2017 YTD AVG</t>
  </si>
  <si>
    <t>% CHG</t>
  </si>
  <si>
    <t>2 Venue Attendance, 11-16</t>
  </si>
  <si>
    <t>“All Drawings from the Sheet”</t>
  </si>
  <si/>
  <si>
    <t>2 Venue Attendance Chart, 07-16</t>
  </si>
  <si/>
  <si>
    <t>2017 Worship Data</t>
  </si>
  <si>
    <t>Weekly Worship - 2017</t>
  </si>
  <si>
    <t>2017 Worship Data - Weekly Wors</t>
  </si>
  <si>
    <t>Week</t>
  </si>
  <si>
    <t>Sat 5:30 TR</t>
  </si>
  <si>
    <t>Sun 8:15 TR</t>
  </si>
  <si>
    <t>Sun 9:30 TR</t>
  </si>
  <si>
    <t>Sun  10:50 TR</t>
  </si>
  <si>
    <t>Sun 9:30 CY</t>
  </si>
  <si>
    <t>Sun 10:50 CY</t>
  </si>
  <si>
    <t>Online</t>
  </si>
  <si>
    <t>Holy Week</t>
  </si>
  <si>
    <t>Total</t>
  </si>
  <si>
    <t>AVERAGE</t>
  </si>
  <si>
    <t>Christmas Eve</t>
  </si>
  <si>
    <t>Christmas Eve - Christmas Eve</t>
  </si>
  <si/>
  <si>
    <t>Time</t>
  </si>
  <si>
    <t>TOTAL</t>
  </si>
  <si>
    <t>Average</t>
  </si>
  <si>
    <t>2016 Growth</t>
  </si>
  <si>
    <t>Easter</t>
  </si>
  <si>
    <t>Easter - Easter</t>
  </si>
  <si>
    <t>Maundy Thursday</t>
  </si>
  <si>
    <t>Good Friday</t>
  </si>
  <si>
    <t>Sunrise</t>
  </si>
  <si>
    <t>Sun 8:00 CY</t>
  </si>
  <si>
    <t>2016 Worship Data</t>
  </si>
  <si>
    <t>Weekly Worship - 2016</t>
  </si>
  <si>
    <t>2016 Worship Data - Weekly Wors</t>
  </si>
  <si>
    <t>2015 Worship Data</t>
  </si>
  <si>
    <t>Weekly Worship - 2015</t>
  </si>
  <si>
    <t>2015 Worship Data - Weekly Wors</t>
  </si>
  <si>
    <t>Elevate</t>
  </si>
</sst>
</file>

<file path=xl/styles.xml><?xml version="1.0" encoding="utf-8"?>
<styleSheet xmlns="http://schemas.openxmlformats.org/spreadsheetml/2006/main">
  <numFmts count="5">
    <numFmt numFmtId="0" formatCode="General"/>
    <numFmt numFmtId="59" formatCode="mmm d, yyyy"/>
    <numFmt numFmtId="60" formatCode="0.0%"/>
    <numFmt numFmtId="61" formatCode="mmm d"/>
    <numFmt numFmtId="62" formatCode="mmmm d"/>
  </numFmts>
  <fonts count="14">
    <font>
      <sz val="10"/>
      <color indexed="8"/>
      <name val="Helvetica"/>
    </font>
    <font>
      <sz val="12"/>
      <color indexed="8"/>
      <name val="Helvetica"/>
    </font>
    <font>
      <sz val="14"/>
      <color indexed="8"/>
      <name val="Helvetica"/>
    </font>
    <font>
      <u val="single"/>
      <sz val="12"/>
      <color indexed="11"/>
      <name val="Helvetica"/>
    </font>
    <font>
      <b val="1"/>
      <sz val="19"/>
      <color indexed="8"/>
      <name val="Helvetica"/>
    </font>
    <font>
      <sz val="16"/>
      <color indexed="8"/>
      <name val="Helvetica"/>
    </font>
    <font>
      <b val="1"/>
      <sz val="10"/>
      <color indexed="12"/>
      <name val="Helvetica"/>
    </font>
    <font>
      <b val="1"/>
      <sz val="10"/>
      <color indexed="8"/>
      <name val="Helvetica"/>
    </font>
    <font>
      <i val="1"/>
      <sz val="10"/>
      <color indexed="8"/>
      <name val="Helvetica"/>
    </font>
    <font>
      <b val="1"/>
      <sz val="16"/>
      <color indexed="8"/>
      <name val="Helvetica"/>
    </font>
    <font>
      <shadow val="1"/>
      <sz val="12"/>
      <color indexed="12"/>
      <name val="Helvetica"/>
    </font>
    <font>
      <sz val="11"/>
      <color indexed="8"/>
      <name val="Helvetica"/>
    </font>
    <font>
      <shadow val="1"/>
      <sz val="20"/>
      <color indexed="12"/>
      <name val="Helvetica"/>
    </font>
    <font>
      <sz val="16"/>
      <color indexed="8"/>
      <name val="Helvetica"/>
    </font>
  </fonts>
  <fills count="2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49"/>
        <bgColor auto="1"/>
      </patternFill>
    </fill>
  </fills>
  <borders count="16">
    <border>
      <left/>
      <right/>
      <top/>
      <bottom/>
      <diagonal/>
    </border>
    <border>
      <left>
        <color indexed="8"/>
      </left>
      <right>
        <color indexed="8"/>
      </right>
      <top>
        <color indexed="8"/>
      </top>
      <bottom>
        <color indexed="8"/>
      </bottom>
      <diagonal/>
    </border>
    <border>
      <left>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color indexed="8"/>
      </right>
      <top style="thin">
        <color indexed="14"/>
      </top>
      <bottom style="thin">
        <color indexed="14"/>
      </bottom>
      <diagonal/>
    </border>
    <border>
      <left style="thin">
        <color indexed="14"/>
      </left>
      <right style="thin">
        <color indexed="14"/>
      </right>
      <top>
        <color indexed="8"/>
      </top>
      <bottom style="thin">
        <color indexed="15"/>
      </bottom>
      <diagonal/>
    </border>
    <border>
      <left style="thin">
        <color indexed="14"/>
      </left>
      <right style="thin">
        <color indexed="14"/>
      </right>
      <top style="thin">
        <color indexed="14"/>
      </top>
      <bottom style="thin">
        <color indexed="15"/>
      </bottom>
      <diagonal/>
    </border>
    <border>
      <left style="thin">
        <color indexed="14"/>
      </left>
      <right style="thin">
        <color indexed="14"/>
      </right>
      <top style="thin">
        <color indexed="15"/>
      </top>
      <bottom style="thin">
        <color indexed="14"/>
      </bottom>
      <diagonal/>
    </border>
    <border>
      <left style="thin">
        <color indexed="15"/>
      </left>
      <right style="thin">
        <color indexed="14"/>
      </right>
      <top style="thin">
        <color indexed="15"/>
      </top>
      <bottom style="thin">
        <color indexed="14"/>
      </bottom>
      <diagonal/>
    </border>
    <border>
      <left style="thin">
        <color indexed="15"/>
      </left>
      <right style="thin">
        <color indexed="14"/>
      </right>
      <top style="thin">
        <color indexed="14"/>
      </top>
      <bottom style="thin">
        <color indexed="14"/>
      </bottom>
      <diagonal/>
    </border>
    <border>
      <left style="thin">
        <color indexed="15"/>
      </left>
      <right style="thin">
        <color indexed="14"/>
      </right>
      <top style="thin">
        <color indexed="14"/>
      </top>
      <bottom style="thin">
        <color indexed="15"/>
      </bottom>
      <diagonal/>
    </border>
    <border>
      <left style="thin">
        <color indexed="14"/>
      </left>
      <right style="thin">
        <color indexed="15"/>
      </right>
      <top style="thin">
        <color indexed="15"/>
      </top>
      <bottom style="thin">
        <color indexed="14"/>
      </bottom>
      <diagonal/>
    </border>
    <border>
      <left style="thin">
        <color indexed="14"/>
      </left>
      <right style="thin">
        <color indexed="15"/>
      </right>
      <top style="thin">
        <color indexed="14"/>
      </top>
      <bottom style="thin">
        <color indexed="14"/>
      </bottom>
      <diagonal/>
    </border>
    <border>
      <left style="thin">
        <color indexed="14"/>
      </left>
      <right style="thin">
        <color indexed="15"/>
      </right>
      <top style="thin">
        <color indexed="14"/>
      </top>
      <bottom style="thin">
        <color indexed="15"/>
      </bottom>
      <diagonal/>
    </border>
    <border>
      <left style="thin">
        <color indexed="14"/>
      </left>
      <right style="thin">
        <color indexed="14"/>
      </right>
      <top style="thin">
        <color indexed="15"/>
      </top>
      <bottom style="thin">
        <color indexed="8"/>
      </bottom>
      <diagonal/>
    </border>
    <border>
      <left style="thin">
        <color indexed="14"/>
      </left>
      <right style="thin">
        <color indexed="14"/>
      </right>
      <top style="thin">
        <color indexed="8"/>
      </top>
      <bottom style="thin">
        <color indexed="14"/>
      </bottom>
      <diagonal/>
    </border>
  </borders>
  <cellStyleXfs count="1">
    <xf numFmtId="0" fontId="0" applyNumberFormat="0" applyFont="1" applyFill="0" applyBorder="0" applyAlignment="1" applyProtection="0">
      <alignment vertical="top" wrapText="1"/>
    </xf>
  </cellStyleXfs>
  <cellXfs count="169">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applyNumberFormat="0" applyFont="1" applyFill="0" applyBorder="0" applyAlignment="1" applyProtection="0">
      <alignment horizontal="left" vertical="center"/>
    </xf>
    <xf numFmtId="59" fontId="5" fillId="4" borderId="1" applyNumberFormat="1" applyFont="1" applyFill="1" applyBorder="1" applyAlignment="1" applyProtection="0">
      <alignment horizontal="left" vertical="center" wrapText="1"/>
    </xf>
    <xf numFmtId="0" fontId="6" fillId="5" borderId="2" applyNumberFormat="0" applyFont="1" applyFill="1" applyBorder="1" applyAlignment="1" applyProtection="0">
      <alignment horizontal="center" vertical="center" wrapText="1"/>
    </xf>
    <xf numFmtId="0" fontId="6" fillId="5" borderId="3" applyNumberFormat="0" applyFont="1" applyFill="1" applyBorder="1" applyAlignment="1" applyProtection="0">
      <alignment horizontal="center" vertical="center" wrapText="1"/>
    </xf>
    <xf numFmtId="0" fontId="6" fillId="5" borderId="4" applyNumberFormat="0" applyFont="1" applyFill="1" applyBorder="1" applyAlignment="1" applyProtection="0">
      <alignment horizontal="center" vertical="center" wrapText="1"/>
    </xf>
    <xf numFmtId="0" fontId="6" fillId="4" borderId="1" applyNumberFormat="0" applyFont="1" applyFill="1" applyBorder="1" applyAlignment="1" applyProtection="0">
      <alignment horizontal="center" vertical="center" wrapText="1"/>
    </xf>
    <xf numFmtId="59" fontId="6" fillId="5" borderId="5" applyNumberFormat="1" applyFont="1" applyFill="1" applyBorder="1" applyAlignment="1" applyProtection="0">
      <alignment horizontal="center" vertical="center" wrapText="1"/>
    </xf>
    <xf numFmtId="0" fontId="6" fillId="5" borderId="6" applyNumberFormat="1" applyFont="1" applyFill="1" applyBorder="1" applyAlignment="1" applyProtection="0">
      <alignment horizontal="center" vertical="center" wrapText="1"/>
    </xf>
    <xf numFmtId="0" fontId="6" fillId="5" borderId="5" applyNumberFormat="1" applyFont="1" applyFill="1" applyBorder="1" applyAlignment="1" applyProtection="0">
      <alignment horizontal="center" vertical="center" wrapText="1"/>
    </xf>
    <xf numFmtId="49" fontId="6" fillId="5" borderId="5" applyNumberFormat="1" applyFont="1" applyFill="1" applyBorder="1" applyAlignment="1" applyProtection="0">
      <alignment horizontal="center" vertical="center" wrapText="1"/>
    </xf>
    <xf numFmtId="49" fontId="7" fillId="6" borderId="7" applyNumberFormat="1" applyFont="1" applyFill="1" applyBorder="1" applyAlignment="1" applyProtection="0">
      <alignment horizontal="center" vertical="center" wrapText="1"/>
    </xf>
    <xf numFmtId="0" fontId="0" borderId="8" applyNumberFormat="0" applyFont="1" applyFill="0" applyBorder="1" applyAlignment="1" applyProtection="0">
      <alignment horizontal="center" vertical="center" wrapText="1"/>
    </xf>
    <xf numFmtId="0" fontId="0" borderId="7" applyNumberFormat="0" applyFont="1" applyFill="0" applyBorder="1" applyAlignment="1" applyProtection="0">
      <alignment horizontal="center" vertical="center" wrapText="1"/>
    </xf>
    <xf numFmtId="0" fontId="0" borderId="7" applyNumberFormat="1" applyFont="1" applyFill="0" applyBorder="1" applyAlignment="1" applyProtection="0">
      <alignment horizontal="center" vertical="center" wrapText="1"/>
    </xf>
    <xf numFmtId="49" fontId="7" fillId="6" borderId="3" applyNumberFormat="1" applyFont="1" applyFill="1" applyBorder="1" applyAlignment="1" applyProtection="0">
      <alignment horizontal="center" vertical="center" wrapText="1"/>
    </xf>
    <xf numFmtId="0" fontId="0" fillId="7" borderId="9" applyNumberFormat="0" applyFont="1" applyFill="1" applyBorder="1" applyAlignment="1" applyProtection="0">
      <alignment horizontal="center" vertical="center" wrapText="1"/>
    </xf>
    <xf numFmtId="0" fontId="0" fillId="7" borderId="3" applyNumberFormat="0" applyFont="1" applyFill="1" applyBorder="1" applyAlignment="1" applyProtection="0">
      <alignment horizontal="center" vertical="center" wrapText="1"/>
    </xf>
    <xf numFmtId="0" fontId="0" fillId="7" borderId="3" applyNumberFormat="1" applyFont="1" applyFill="1" applyBorder="1" applyAlignment="1" applyProtection="0">
      <alignment horizontal="center" vertical="center" wrapText="1"/>
    </xf>
    <xf numFmtId="49" fontId="7" fillId="8" borderId="3" applyNumberFormat="1" applyFont="1" applyFill="1" applyBorder="1" applyAlignment="1" applyProtection="0">
      <alignment horizontal="center" vertical="center" wrapText="1"/>
    </xf>
    <xf numFmtId="0" fontId="0" fillId="8" borderId="9" applyNumberFormat="1" applyFont="1" applyFill="1" applyBorder="1" applyAlignment="1" applyProtection="0">
      <alignment horizontal="center" vertical="center" wrapText="1"/>
    </xf>
    <xf numFmtId="0" fontId="0" fillId="8" borderId="3" applyNumberFormat="1" applyFont="1" applyFill="1" applyBorder="1" applyAlignment="1" applyProtection="0">
      <alignment horizontal="center" vertical="center" wrapText="1"/>
    </xf>
    <xf numFmtId="0" fontId="0" fillId="8" borderId="3" applyNumberFormat="0" applyFont="1" applyFill="1" applyBorder="1" applyAlignment="1" applyProtection="0">
      <alignment horizontal="center" vertical="center" wrapText="1"/>
    </xf>
    <xf numFmtId="0" fontId="0" borderId="9" applyNumberFormat="0" applyFont="1" applyFill="0" applyBorder="1" applyAlignment="1" applyProtection="0">
      <alignment horizontal="center" vertical="center" wrapText="1"/>
    </xf>
    <xf numFmtId="0" fontId="0" borderId="3" applyNumberFormat="0" applyFont="1" applyFill="0" applyBorder="1" applyAlignment="1" applyProtection="0">
      <alignment horizontal="center" vertical="center" wrapText="1"/>
    </xf>
    <xf numFmtId="0" fontId="0" borderId="3" applyNumberFormat="1" applyFont="1" applyFill="0" applyBorder="1" applyAlignment="1" applyProtection="0">
      <alignment horizontal="center" vertical="center" wrapText="1"/>
    </xf>
    <xf numFmtId="0" fontId="0" fillId="8" borderId="9" applyNumberFormat="0" applyFont="1" applyFill="1" applyBorder="1" applyAlignment="1" applyProtection="0">
      <alignment horizontal="center" vertical="center" wrapText="1"/>
    </xf>
    <xf numFmtId="1" fontId="0" fillId="8" borderId="3" applyNumberFormat="1" applyFont="1" applyFill="1" applyBorder="1" applyAlignment="1" applyProtection="0">
      <alignment horizontal="center" vertical="center" wrapText="1"/>
    </xf>
    <xf numFmtId="49" fontId="7" fillId="8" borderId="6" applyNumberFormat="1" applyFont="1" applyFill="1" applyBorder="1" applyAlignment="1" applyProtection="0">
      <alignment horizontal="center" vertical="center" wrapText="1"/>
    </xf>
    <xf numFmtId="0" fontId="0" fillId="8" borderId="10" applyNumberFormat="0" applyFont="1" applyFill="1" applyBorder="1" applyAlignment="1" applyProtection="0">
      <alignment horizontal="center" vertical="center" wrapText="1"/>
    </xf>
    <xf numFmtId="0" fontId="0" fillId="8" borderId="6" applyNumberFormat="0" applyFont="1" applyFill="1" applyBorder="1" applyAlignment="1" applyProtection="0">
      <alignment horizontal="center" vertical="center" wrapText="1"/>
    </xf>
    <xf numFmtId="0" fontId="0" fillId="8" borderId="6" applyNumberFormat="1" applyFont="1" applyFill="1" applyBorder="1" applyAlignment="1" applyProtection="0">
      <alignment horizontal="center" vertical="center" wrapText="1"/>
    </xf>
    <xf numFmtId="49" fontId="6" fillId="5" borderId="7" applyNumberFormat="1" applyFont="1" applyFill="1" applyBorder="1" applyAlignment="1" applyProtection="0">
      <alignment horizontal="center" vertical="center" wrapText="1"/>
    </xf>
    <xf numFmtId="0" fontId="6" fillId="5" borderId="7" applyNumberFormat="0" applyFont="1" applyFill="1" applyBorder="1" applyAlignment="1" applyProtection="0">
      <alignment horizontal="center" vertical="top" wrapText="1"/>
    </xf>
    <xf numFmtId="1" fontId="6" fillId="5" borderId="7"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5" applyNumberFormat="0" applyFont="1" applyFill="0" applyBorder="0" applyAlignment="1" applyProtection="0">
      <alignment horizontal="left" vertical="center"/>
    </xf>
    <xf numFmtId="49" fontId="6" fillId="5" borderId="6" applyNumberFormat="1" applyFont="1" applyFill="1" applyBorder="1" applyAlignment="1" applyProtection="0">
      <alignment horizontal="center" vertical="center" wrapText="1"/>
    </xf>
    <xf numFmtId="0" fontId="0" borderId="7" applyNumberFormat="0" applyFont="1" applyFill="0" applyBorder="1" applyAlignment="1" applyProtection="0">
      <alignment vertical="top" wrapText="1"/>
    </xf>
    <xf numFmtId="0" fontId="0" fillId="7" borderId="3" applyNumberFormat="0" applyFont="1" applyFill="1" applyBorder="1" applyAlignment="1" applyProtection="0">
      <alignment vertical="top" wrapText="1"/>
    </xf>
    <xf numFmtId="0" fontId="0" fillId="8" borderId="3"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49" fontId="6" fillId="5" borderId="3" applyNumberFormat="1" applyFont="1" applyFill="1" applyBorder="1" applyAlignment="1" applyProtection="0">
      <alignment horizontal="center" vertical="center" wrapText="1"/>
    </xf>
    <xf numFmtId="0" fontId="6" fillId="5" borderId="3" applyNumberFormat="1" applyFont="1" applyFill="1" applyBorder="1" applyAlignment="1" applyProtection="0">
      <alignment horizontal="center" vertical="center" wrapText="1"/>
    </xf>
    <xf numFmtId="0" fontId="6" fillId="5" borderId="3" applyNumberFormat="0" applyFont="1" applyFill="1" applyBorder="1" applyAlignment="1" applyProtection="0">
      <alignment vertical="top" wrapText="1"/>
    </xf>
    <xf numFmtId="60" fontId="0" fillId="7" borderId="3" applyNumberFormat="1" applyFont="1" applyFill="1" applyBorder="1" applyAlignment="1" applyProtection="0">
      <alignment vertical="top" wrapText="1"/>
    </xf>
    <xf numFmtId="0" fontId="8" borderId="3" applyNumberFormat="1" applyFont="1" applyFill="0" applyBorder="1" applyAlignment="1" applyProtection="0">
      <alignment horizontal="center" vertical="center" wrapText="1"/>
    </xf>
    <xf numFmtId="60" fontId="0" borderId="3" applyNumberFormat="1" applyFont="1" applyFill="0" applyBorder="1" applyAlignment="1" applyProtection="0">
      <alignment vertical="top" wrapText="1"/>
    </xf>
    <xf numFmtId="1" fontId="0" fillId="8" borderId="6" applyNumberFormat="1" applyFont="1" applyFill="1" applyBorder="1" applyAlignment="1" applyProtection="0">
      <alignment horizontal="center" vertical="center" wrapText="1"/>
    </xf>
    <xf numFmtId="0" fontId="0" fillId="8" borderId="6" applyNumberFormat="0" applyFont="1" applyFill="1" applyBorder="1" applyAlignment="1" applyProtection="0">
      <alignment vertical="top" wrapText="1"/>
    </xf>
    <xf numFmtId="0" fontId="6" fillId="5" borderId="7"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7" fillId="5" borderId="6" applyNumberFormat="1" applyFont="1" applyFill="1" applyBorder="1" applyAlignment="1" applyProtection="0">
      <alignment horizontal="center" vertical="center" wrapText="1"/>
    </xf>
    <xf numFmtId="61" fontId="7" fillId="5" borderId="6" applyNumberFormat="1" applyFont="1" applyFill="1" applyBorder="1" applyAlignment="1" applyProtection="0">
      <alignment horizontal="center" vertical="center" wrapText="1"/>
    </xf>
    <xf numFmtId="62" fontId="7" fillId="5" borderId="6" applyNumberFormat="1" applyFont="1" applyFill="1" applyBorder="1" applyAlignment="1" applyProtection="0">
      <alignment horizontal="center" vertical="center" wrapText="1"/>
    </xf>
    <xf numFmtId="0" fontId="0" fillId="9" borderId="7" applyNumberFormat="0" applyFont="1" applyFill="1" applyBorder="1" applyAlignment="1" applyProtection="0">
      <alignment horizontal="center" vertical="center" wrapText="1"/>
    </xf>
    <xf numFmtId="0" fontId="0" fillId="9" borderId="7" applyNumberFormat="0" applyFont="1" applyFill="1" applyBorder="1" applyAlignment="1" applyProtection="0">
      <alignment vertical="top" wrapText="1"/>
    </xf>
    <xf numFmtId="0" fontId="0" fillId="10" borderId="7" applyNumberFormat="0" applyFont="1" applyFill="1" applyBorder="1" applyAlignment="1" applyProtection="0">
      <alignment horizontal="center" vertical="center" wrapText="1"/>
    </xf>
    <xf numFmtId="0" fontId="0" fillId="10" borderId="7" applyNumberFormat="0" applyFont="1" applyFill="1" applyBorder="1" applyAlignment="1" applyProtection="0">
      <alignment vertical="top" wrapText="1"/>
    </xf>
    <xf numFmtId="0" fontId="0" fillId="11" borderId="7" applyNumberFormat="0" applyFont="1" applyFill="1" applyBorder="1" applyAlignment="1" applyProtection="0">
      <alignment horizontal="center" vertical="center" wrapText="1"/>
    </xf>
    <xf numFmtId="0" fontId="0" fillId="11" borderId="7" applyNumberFormat="0" applyFont="1" applyFill="1" applyBorder="1" applyAlignment="1" applyProtection="0">
      <alignment vertical="top" wrapText="1"/>
    </xf>
    <xf numFmtId="0" fontId="0" fillId="12" borderId="7" applyNumberFormat="0" applyFont="1" applyFill="1" applyBorder="1" applyAlignment="1" applyProtection="0">
      <alignment horizontal="center" vertical="top" wrapText="1"/>
    </xf>
    <xf numFmtId="0" fontId="0" fillId="13" borderId="7" applyNumberFormat="0" applyFont="1" applyFill="1" applyBorder="1" applyAlignment="1" applyProtection="0">
      <alignment horizontal="center" vertical="top" wrapText="1"/>
    </xf>
    <xf numFmtId="0" fontId="0" fillId="9" borderId="3" applyNumberFormat="0" applyFont="1" applyFill="1" applyBorder="1" applyAlignment="1" applyProtection="0">
      <alignment horizontal="center" vertical="center" wrapText="1"/>
    </xf>
    <xf numFmtId="0" fontId="0" fillId="9" borderId="3" applyNumberFormat="0" applyFont="1" applyFill="1" applyBorder="1" applyAlignment="1" applyProtection="0">
      <alignment vertical="top" wrapText="1"/>
    </xf>
    <xf numFmtId="0" fontId="0" fillId="10" borderId="3" applyNumberFormat="0" applyFont="1" applyFill="1" applyBorder="1" applyAlignment="1" applyProtection="0">
      <alignment horizontal="center" vertical="center" wrapText="1"/>
    </xf>
    <xf numFmtId="0" fontId="0" fillId="10" borderId="3" applyNumberFormat="0" applyFont="1" applyFill="1" applyBorder="1" applyAlignment="1" applyProtection="0">
      <alignment vertical="top" wrapText="1"/>
    </xf>
    <xf numFmtId="0" fontId="0" fillId="11" borderId="3" applyNumberFormat="0" applyFont="1" applyFill="1" applyBorder="1" applyAlignment="1" applyProtection="0">
      <alignment horizontal="center" vertical="center" wrapText="1"/>
    </xf>
    <xf numFmtId="0" fontId="0" fillId="11" borderId="3" applyNumberFormat="0" applyFont="1" applyFill="1" applyBorder="1" applyAlignment="1" applyProtection="0">
      <alignment vertical="top" wrapText="1"/>
    </xf>
    <xf numFmtId="0" fontId="0" fillId="12" borderId="3" applyNumberFormat="0" applyFont="1" applyFill="1" applyBorder="1" applyAlignment="1" applyProtection="0">
      <alignment horizontal="center" vertical="top" wrapText="1"/>
    </xf>
    <xf numFmtId="0" fontId="0" fillId="13" borderId="3" applyNumberFormat="0" applyFont="1" applyFill="1" applyBorder="1" applyAlignment="1" applyProtection="0">
      <alignment horizontal="center" vertical="top" wrapText="1"/>
    </xf>
    <xf numFmtId="0" fontId="0" fillId="14" borderId="3" applyNumberFormat="0" applyFont="1" applyFill="1" applyBorder="1" applyAlignment="1" applyProtection="0">
      <alignment horizontal="center" vertical="center" wrapText="1"/>
    </xf>
    <xf numFmtId="0" fontId="0" fillId="14" borderId="3" applyNumberFormat="0" applyFont="1" applyFill="1" applyBorder="1" applyAlignment="1" applyProtection="0">
      <alignment vertical="top" wrapText="1"/>
    </xf>
    <xf numFmtId="0" fontId="0" fillId="15" borderId="3" applyNumberFormat="0" applyFont="1" applyFill="1" applyBorder="1" applyAlignment="1" applyProtection="0">
      <alignment horizontal="center" vertical="center" wrapText="1"/>
    </xf>
    <xf numFmtId="0" fontId="0" fillId="15" borderId="3" applyNumberFormat="0" applyFont="1" applyFill="1" applyBorder="1" applyAlignment="1" applyProtection="0">
      <alignment vertical="top" wrapText="1"/>
    </xf>
    <xf numFmtId="0" fontId="0" fillId="16" borderId="3" applyNumberFormat="0" applyFont="1" applyFill="1" applyBorder="1" applyAlignment="1" applyProtection="0">
      <alignment horizontal="center" vertical="center" wrapText="1"/>
    </xf>
    <xf numFmtId="0" fontId="0" fillId="16" borderId="3" applyNumberFormat="0" applyFont="1" applyFill="1" applyBorder="1" applyAlignment="1" applyProtection="0">
      <alignment vertical="top" wrapText="1"/>
    </xf>
    <xf numFmtId="0" fontId="0" fillId="17" borderId="3" applyNumberFormat="0" applyFont="1" applyFill="1" applyBorder="1" applyAlignment="1" applyProtection="0">
      <alignment horizontal="center" vertical="top" wrapText="1"/>
    </xf>
    <xf numFmtId="0" fontId="0" fillId="18" borderId="3" applyNumberFormat="0" applyFont="1" applyFill="1" applyBorder="1" applyAlignment="1" applyProtection="0">
      <alignment horizontal="center" vertical="top" wrapText="1"/>
    </xf>
    <xf numFmtId="0" fontId="0" fillId="8" borderId="3" applyNumberFormat="0" applyFont="1" applyFill="1" applyBorder="1" applyAlignment="1" applyProtection="0">
      <alignment horizontal="center" vertical="top" wrapText="1"/>
    </xf>
    <xf numFmtId="0" fontId="6" fillId="19" borderId="3" applyNumberFormat="0" applyFont="1" applyFill="1" applyBorder="1" applyAlignment="1" applyProtection="0">
      <alignment horizontal="center" vertical="center" wrapText="1"/>
    </xf>
    <xf numFmtId="0" fontId="6" fillId="19" borderId="3" applyNumberFormat="0" applyFont="1" applyFill="1" applyBorder="1" applyAlignment="1" applyProtection="0">
      <alignment vertical="top" wrapText="1"/>
    </xf>
    <xf numFmtId="0" fontId="6" fillId="20" borderId="3" applyNumberFormat="0" applyFont="1" applyFill="1" applyBorder="1" applyAlignment="1" applyProtection="0">
      <alignment horizontal="center" vertical="center" wrapText="1"/>
    </xf>
    <xf numFmtId="0" fontId="6" fillId="20" borderId="3" applyNumberFormat="0" applyFont="1" applyFill="1" applyBorder="1" applyAlignment="1" applyProtection="0">
      <alignment vertical="top" wrapText="1"/>
    </xf>
    <xf numFmtId="0" fontId="6" fillId="21" borderId="3" applyNumberFormat="0" applyFont="1" applyFill="1" applyBorder="1" applyAlignment="1" applyProtection="0">
      <alignment horizontal="center" vertical="center" wrapText="1"/>
    </xf>
    <xf numFmtId="0" fontId="6" fillId="21" borderId="3" applyNumberFormat="0" applyFont="1" applyFill="1" applyBorder="1" applyAlignment="1" applyProtection="0">
      <alignment vertical="top" wrapText="1"/>
    </xf>
    <xf numFmtId="0" fontId="6" fillId="22" borderId="3" applyNumberFormat="0" applyFont="1" applyFill="1" applyBorder="1" applyAlignment="1" applyProtection="0">
      <alignment horizontal="center" vertical="top" wrapText="1"/>
    </xf>
    <xf numFmtId="0" fontId="6" fillId="23" borderId="3" applyNumberFormat="0" applyFont="1" applyFill="1" applyBorder="1" applyAlignment="1" applyProtection="0">
      <alignment horizontal="center" vertical="top" wrapText="1"/>
    </xf>
    <xf numFmtId="0" fontId="6" fillId="5" borderId="3" applyNumberFormat="0" applyFont="1" applyFill="1" applyBorder="1" applyAlignment="1" applyProtection="0">
      <alignment horizontal="center" vertical="top" wrapText="1"/>
    </xf>
    <xf numFmtId="1" fontId="0" fillId="9" borderId="3" applyNumberFormat="1" applyFont="1" applyFill="1" applyBorder="1" applyAlignment="1" applyProtection="0">
      <alignment horizontal="center" vertical="center" wrapText="1"/>
    </xf>
    <xf numFmtId="60" fontId="0" fillId="9" borderId="3" applyNumberFormat="1" applyFont="1" applyFill="1" applyBorder="1" applyAlignment="1" applyProtection="0">
      <alignment vertical="top" wrapText="1"/>
    </xf>
    <xf numFmtId="1" fontId="0" fillId="10" borderId="3" applyNumberFormat="1" applyFont="1" applyFill="1" applyBorder="1" applyAlignment="1" applyProtection="0">
      <alignment horizontal="center" vertical="center" wrapText="1"/>
    </xf>
    <xf numFmtId="60" fontId="0" fillId="10" borderId="3" applyNumberFormat="1" applyFont="1" applyFill="1" applyBorder="1" applyAlignment="1" applyProtection="0">
      <alignment vertical="top" wrapText="1"/>
    </xf>
    <xf numFmtId="1" fontId="0" fillId="11" borderId="3" applyNumberFormat="1" applyFont="1" applyFill="1" applyBorder="1" applyAlignment="1" applyProtection="0">
      <alignment horizontal="center" vertical="center" wrapText="1"/>
    </xf>
    <xf numFmtId="60" fontId="0" fillId="11" borderId="3" applyNumberFormat="1" applyFont="1" applyFill="1" applyBorder="1" applyAlignment="1" applyProtection="0">
      <alignment vertical="top" wrapText="1"/>
    </xf>
    <xf numFmtId="1" fontId="0" fillId="12" borderId="3" applyNumberFormat="1" applyFont="1" applyFill="1" applyBorder="1" applyAlignment="1" applyProtection="0">
      <alignment horizontal="center" vertical="top" wrapText="1"/>
    </xf>
    <xf numFmtId="60" fontId="0" fillId="12" borderId="3" applyNumberFormat="1" applyFont="1" applyFill="1" applyBorder="1" applyAlignment="1" applyProtection="0">
      <alignment horizontal="center" vertical="top" wrapText="1"/>
    </xf>
    <xf numFmtId="1" fontId="0" fillId="13" borderId="3" applyNumberFormat="1" applyFont="1" applyFill="1" applyBorder="1" applyAlignment="1" applyProtection="0">
      <alignment horizontal="center" vertical="top" wrapText="1"/>
    </xf>
    <xf numFmtId="60" fontId="0" fillId="13" borderId="3" applyNumberFormat="1" applyFont="1" applyFill="1" applyBorder="1" applyAlignment="1" applyProtection="0">
      <alignment horizontal="center" vertical="top" wrapText="1"/>
    </xf>
    <xf numFmtId="60" fontId="0" borderId="3" applyNumberFormat="1" applyFont="1" applyFill="0" applyBorder="1" applyAlignment="1" applyProtection="0">
      <alignment horizontal="center" vertical="center" wrapText="1"/>
    </xf>
    <xf numFmtId="60" fontId="0" fillId="7" borderId="3" applyNumberFormat="1" applyFont="1" applyFill="1" applyBorder="1" applyAlignment="1" applyProtection="0">
      <alignment horizontal="center" vertical="center" wrapText="1"/>
    </xf>
    <xf numFmtId="0" fontId="0" fillId="8" borderId="10" applyNumberFormat="1" applyFont="1" applyFill="1" applyBorder="1" applyAlignment="1" applyProtection="0">
      <alignment horizontal="center" vertical="center" wrapText="1"/>
    </xf>
    <xf numFmtId="0" fontId="0" fillId="14" borderId="6" applyNumberFormat="0" applyFont="1" applyFill="1" applyBorder="1" applyAlignment="1" applyProtection="0">
      <alignment horizontal="center" vertical="center" wrapText="1"/>
    </xf>
    <xf numFmtId="0" fontId="0" fillId="14" borderId="6" applyNumberFormat="0" applyFont="1" applyFill="1" applyBorder="1" applyAlignment="1" applyProtection="0">
      <alignment vertical="top" wrapText="1"/>
    </xf>
    <xf numFmtId="0" fontId="0" fillId="15" borderId="6" applyNumberFormat="0" applyFont="1" applyFill="1" applyBorder="1" applyAlignment="1" applyProtection="0">
      <alignment horizontal="center" vertical="center" wrapText="1"/>
    </xf>
    <xf numFmtId="0" fontId="0" fillId="15" borderId="6" applyNumberFormat="0" applyFont="1" applyFill="1" applyBorder="1" applyAlignment="1" applyProtection="0">
      <alignment vertical="top" wrapText="1"/>
    </xf>
    <xf numFmtId="0" fontId="0" fillId="16" borderId="6" applyNumberFormat="0" applyFont="1" applyFill="1" applyBorder="1" applyAlignment="1" applyProtection="0">
      <alignment horizontal="center" vertical="center" wrapText="1"/>
    </xf>
    <xf numFmtId="0" fontId="0" fillId="16" borderId="6" applyNumberFormat="0" applyFont="1" applyFill="1" applyBorder="1" applyAlignment="1" applyProtection="0">
      <alignment vertical="top" wrapText="1"/>
    </xf>
    <xf numFmtId="0" fontId="0" fillId="17" borderId="6" applyNumberFormat="0" applyFont="1" applyFill="1" applyBorder="1" applyAlignment="1" applyProtection="0">
      <alignment horizontal="center" vertical="top" wrapText="1"/>
    </xf>
    <xf numFmtId="0" fontId="0" fillId="18" borderId="6" applyNumberFormat="0" applyFont="1" applyFill="1" applyBorder="1" applyAlignment="1" applyProtection="0">
      <alignment horizontal="center" vertical="top" wrapText="1"/>
    </xf>
    <xf numFmtId="0" fontId="0" fillId="8" borderId="6" applyNumberFormat="0" applyFont="1" applyFill="1" applyBorder="1" applyAlignment="1" applyProtection="0">
      <alignment horizontal="center" vertical="top" wrapText="1"/>
    </xf>
    <xf numFmtId="0" fontId="6" fillId="19" borderId="7" applyNumberFormat="0" applyFont="1" applyFill="1" applyBorder="1" applyAlignment="1" applyProtection="0">
      <alignment horizontal="center" vertical="top" wrapText="1"/>
    </xf>
    <xf numFmtId="0" fontId="6" fillId="19" borderId="7" applyNumberFormat="0" applyFont="1" applyFill="1" applyBorder="1" applyAlignment="1" applyProtection="0">
      <alignment vertical="top" wrapText="1"/>
    </xf>
    <xf numFmtId="0" fontId="6" fillId="20" borderId="7" applyNumberFormat="0" applyFont="1" applyFill="1" applyBorder="1" applyAlignment="1" applyProtection="0">
      <alignment horizontal="center" vertical="top" wrapText="1"/>
    </xf>
    <xf numFmtId="0" fontId="6" fillId="20" borderId="7" applyNumberFormat="0" applyFont="1" applyFill="1" applyBorder="1" applyAlignment="1" applyProtection="0">
      <alignment vertical="top" wrapText="1"/>
    </xf>
    <xf numFmtId="0" fontId="6" fillId="21" borderId="7" applyNumberFormat="0" applyFont="1" applyFill="1" applyBorder="1" applyAlignment="1" applyProtection="0">
      <alignment horizontal="center" vertical="top" wrapText="1"/>
    </xf>
    <xf numFmtId="0" fontId="6" fillId="21" borderId="7" applyNumberFormat="0" applyFont="1" applyFill="1" applyBorder="1" applyAlignment="1" applyProtection="0">
      <alignment vertical="top" wrapText="1"/>
    </xf>
    <xf numFmtId="0" fontId="6" fillId="22" borderId="7" applyNumberFormat="0" applyFont="1" applyFill="1" applyBorder="1" applyAlignment="1" applyProtection="0">
      <alignment horizontal="center" vertical="top" wrapText="1"/>
    </xf>
    <xf numFmtId="0" fontId="6" fillId="23" borderId="7" applyNumberFormat="0"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6" fillId="5" borderId="6" applyNumberFormat="0" applyFont="1" applyFill="1" applyBorder="1" applyAlignment="1" applyProtection="0">
      <alignment horizontal="center" vertical="center" wrapText="1"/>
    </xf>
    <xf numFmtId="0" fontId="7" fillId="6" borderId="7" applyNumberFormat="1" applyFont="1" applyFill="1" applyBorder="1" applyAlignment="1" applyProtection="0">
      <alignment horizontal="center" vertical="center" wrapText="1"/>
    </xf>
    <xf numFmtId="59" fontId="7" fillId="6" borderId="11" applyNumberFormat="1" applyFont="1" applyFill="1" applyBorder="1" applyAlignment="1" applyProtection="0">
      <alignment horizontal="center" vertical="center" wrapText="1"/>
    </xf>
    <xf numFmtId="0" fontId="0" fillId="8" borderId="7" applyNumberFormat="1" applyFont="1" applyFill="1" applyBorder="1" applyAlignment="1" applyProtection="0">
      <alignment horizontal="center" vertical="center" wrapText="1"/>
    </xf>
    <xf numFmtId="0" fontId="7" fillId="6" borderId="3" applyNumberFormat="1" applyFont="1" applyFill="1" applyBorder="1" applyAlignment="1" applyProtection="0">
      <alignment horizontal="center" vertical="center" wrapText="1"/>
    </xf>
    <xf numFmtId="59" fontId="7" fillId="6" borderId="12" applyNumberFormat="1" applyFont="1" applyFill="1" applyBorder="1" applyAlignment="1" applyProtection="0">
      <alignment horizontal="center" vertical="center" wrapText="1"/>
    </xf>
    <xf numFmtId="1" fontId="0" fillId="7" borderId="3" applyNumberFormat="1" applyFont="1" applyFill="1" applyBorder="1" applyAlignment="1" applyProtection="0">
      <alignment horizontal="center" vertical="center" wrapText="1"/>
    </xf>
    <xf numFmtId="0" fontId="7" fillId="6" borderId="6" applyNumberFormat="1" applyFont="1" applyFill="1" applyBorder="1" applyAlignment="1" applyProtection="0">
      <alignment horizontal="center" vertical="center" wrapText="1"/>
    </xf>
    <xf numFmtId="59" fontId="7" fillId="6" borderId="13" applyNumberFormat="1" applyFont="1" applyFill="1" applyBorder="1" applyAlignment="1" applyProtection="0">
      <alignment horizontal="center" vertical="center" wrapText="1"/>
    </xf>
    <xf numFmtId="0" fontId="0" borderId="10" applyNumberFormat="0" applyFont="1" applyFill="0" applyBorder="1" applyAlignment="1" applyProtection="0">
      <alignment horizontal="center" vertical="center" wrapText="1"/>
    </xf>
    <xf numFmtId="0" fontId="0" borderId="6" applyNumberFormat="0" applyFont="1" applyFill="0" applyBorder="1" applyAlignment="1" applyProtection="0">
      <alignment horizontal="center" vertical="center" wrapText="1"/>
    </xf>
    <xf numFmtId="0" fontId="6" fillId="5" borderId="14" applyNumberFormat="0" applyFont="1" applyFill="1" applyBorder="1" applyAlignment="1" applyProtection="0">
      <alignment horizontal="center" vertical="center" wrapText="1"/>
    </xf>
    <xf numFmtId="49" fontId="6" fillId="5" borderId="14" applyNumberFormat="1" applyFont="1" applyFill="1" applyBorder="1" applyAlignment="1" applyProtection="0">
      <alignment horizontal="center" vertical="center" wrapText="1"/>
    </xf>
    <xf numFmtId="0" fontId="6" fillId="5" borderId="14" applyNumberFormat="0" applyFont="1" applyFill="1" applyBorder="1" applyAlignment="1" applyProtection="0">
      <alignment horizontal="center" vertical="top" wrapText="1"/>
    </xf>
    <xf numFmtId="1" fontId="6" fillId="5" borderId="14" applyNumberFormat="1" applyFont="1" applyFill="1" applyBorder="1" applyAlignment="1" applyProtection="0">
      <alignment horizontal="center" vertical="top" wrapText="1"/>
    </xf>
    <xf numFmtId="59" fontId="7" fillId="5" borderId="15" applyNumberFormat="1" applyFont="1" applyFill="1" applyBorder="1" applyAlignment="1" applyProtection="0">
      <alignment horizontal="center" vertical="center" wrapText="1"/>
    </xf>
    <xf numFmtId="20" fontId="7" fillId="5" borderId="15" applyNumberFormat="1" applyFont="1" applyFill="1" applyBorder="1" applyAlignment="1" applyProtection="0">
      <alignment horizontal="center" vertical="top" wrapText="1"/>
    </xf>
    <xf numFmtId="0" fontId="7" fillId="5" borderId="15" applyNumberFormat="0" applyFont="1" applyFill="1" applyBorder="1" applyAlignment="1" applyProtection="0">
      <alignment horizontal="center" vertical="top" wrapText="1"/>
    </xf>
    <xf numFmtId="0" fontId="0" fillId="5" borderId="15" applyNumberFormat="0" applyFont="1" applyFill="1" applyBorder="1" applyAlignment="1" applyProtection="0">
      <alignment horizontal="center" vertical="center" wrapText="1"/>
    </xf>
    <xf numFmtId="59" fontId="7" fillId="6" borderId="3" applyNumberFormat="1" applyFont="1" applyFill="1" applyBorder="1" applyAlignment="1" applyProtection="0">
      <alignment horizontal="center" vertical="center" wrapText="1"/>
    </xf>
    <xf numFmtId="1" fontId="6" fillId="5" borderId="3"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7" fillId="24" borderId="6" applyNumberFormat="1" applyFont="1" applyFill="1" applyBorder="1" applyAlignment="1" applyProtection="0">
      <alignment horizontal="center" vertical="center" wrapText="1"/>
    </xf>
    <xf numFmtId="20" fontId="7" fillId="24" borderId="6" applyNumberFormat="1" applyFont="1" applyFill="1" applyBorder="1" applyAlignment="1" applyProtection="0">
      <alignment horizontal="center" vertical="center" wrapText="1"/>
    </xf>
    <xf numFmtId="0" fontId="7" fillId="6" borderId="11" applyNumberFormat="1" applyFont="1" applyFill="1" applyBorder="1" applyAlignment="1" applyProtection="0">
      <alignment horizontal="center" vertical="center" wrapText="1"/>
    </xf>
    <xf numFmtId="1" fontId="0" borderId="7" applyNumberFormat="1" applyFont="1" applyFill="0" applyBorder="1" applyAlignment="1" applyProtection="0">
      <alignment horizontal="center" vertical="top" wrapText="1"/>
    </xf>
    <xf numFmtId="0" fontId="7" fillId="6" borderId="12" applyNumberFormat="1" applyFont="1" applyFill="1" applyBorder="1" applyAlignment="1" applyProtection="0">
      <alignment horizontal="center" vertical="center" wrapText="1"/>
    </xf>
    <xf numFmtId="1" fontId="0" borderId="3" applyNumberFormat="1" applyFont="1" applyFill="0" applyBorder="1" applyAlignment="1" applyProtection="0">
      <alignment horizontal="center" vertical="top" wrapText="1"/>
    </xf>
    <xf numFmtId="0" fontId="7" fillId="6" borderId="13" applyNumberFormat="1" applyFont="1" applyFill="1" applyBorder="1" applyAlignment="1" applyProtection="0">
      <alignment horizontal="center" vertical="center" wrapText="1"/>
    </xf>
    <xf numFmtId="1" fontId="0" borderId="6" applyNumberFormat="1" applyFont="1" applyFill="0" applyBorder="1" applyAlignment="1" applyProtection="0">
      <alignment horizontal="center" vertical="top" wrapText="1"/>
    </xf>
    <xf numFmtId="49" fontId="7" fillId="8" borderId="7" applyNumberFormat="1" applyFont="1" applyFill="1" applyBorder="1" applyAlignment="1" applyProtection="0">
      <alignment horizontal="center" vertical="center" wrapText="1"/>
    </xf>
    <xf numFmtId="0" fontId="7" fillId="8" borderId="7" applyNumberFormat="0" applyFont="1" applyFill="1" applyBorder="1" applyAlignment="1" applyProtection="0">
      <alignment horizontal="center" vertical="top" wrapText="1"/>
    </xf>
    <xf numFmtId="1" fontId="7" fillId="8" borderId="7" applyNumberFormat="1" applyFont="1" applyFill="1" applyBorder="1" applyAlignment="1" applyProtection="0">
      <alignment horizontal="center" vertical="top" wrapText="1"/>
    </xf>
    <xf numFmtId="10" fontId="7" fillId="8" borderId="3" applyNumberFormat="1" applyFont="1" applyFill="1" applyBorder="1" applyAlignment="1" applyProtection="0">
      <alignment horizontal="center" vertical="top" wrapText="1"/>
    </xf>
    <xf numFmtId="0" fontId="7" fillId="8" borderId="3" applyNumberFormat="0" applyFont="1" applyFill="1" applyBorder="1" applyAlignment="1" applyProtection="0">
      <alignment horizontal="center" vertical="top" wrapText="1"/>
    </xf>
    <xf numFmtId="1" fontId="7" fillId="8" borderId="3"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8" borderId="9" applyNumberFormat="0" applyFont="1" applyFill="0" applyBorder="1" applyAlignment="1" applyProtection="0">
      <alignment horizontal="center" vertical="center" wrapText="1"/>
    </xf>
    <xf numFmtId="0" fontId="8" borderId="3" applyNumberFormat="0" applyFont="1" applyFill="0" applyBorder="1" applyAlignment="1" applyProtection="0">
      <alignment horizontal="center" vertical="center" wrapText="1"/>
    </xf>
    <xf numFmtId="0" fontId="0" applyNumberFormat="1" applyFont="1" applyFill="0" applyBorder="0" applyAlignment="1" applyProtection="0">
      <alignment vertical="top" wrapText="1"/>
    </xf>
    <xf numFmtId="0" fontId="0" fillId="7" borderId="10" applyNumberFormat="0" applyFont="1" applyFill="1" applyBorder="1" applyAlignment="1" applyProtection="0">
      <alignment horizontal="center" vertical="center" wrapText="1"/>
    </xf>
    <xf numFmtId="0" fontId="0" fillId="7" borderId="6"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efe"/>
      <rgbColor rgb="ff7f7f7f"/>
      <rgbColor rgb="ffa5a5a5"/>
      <rgbColor rgb="ff3f3f3f"/>
      <rgbColor rgb="ffdbdbdb"/>
      <rgbColor rgb="fff4f4f4"/>
      <rgbColor rgb="ffbfbfbf"/>
      <rgbColor rgb="ff63b2de"/>
      <rgbColor rgb="ffffe061"/>
      <rgbColor rgb="ffffc071"/>
      <rgbColor rgb="ffffe0ca"/>
      <rgbColor rgb="ffffe0e1"/>
      <rgbColor rgb="ff357ca2"/>
      <rgbColor rgb="ffe2b700"/>
      <rgbColor rgb="ffec9f2e"/>
      <rgbColor rgb="ffe3c898"/>
      <rgbColor rgb="ffffc8c8"/>
      <rgbColor rgb="ff165778"/>
      <rgbColor rgb="ffc69300"/>
      <rgbColor rgb="ffd17e14"/>
      <rgbColor rgb="ffe29b61"/>
      <rgbColor rgb="ffffa6a6"/>
      <rgbColor rgb="ffb8b8b8"/>
      <rgbColor rgb="ff51a7f9"/>
      <rgbColor rgb="ff6fbf40"/>
      <rgbColor rgb="fffbe02b"/>
      <rgbColor rgb="ff557690"/>
      <rgbColor rgb="ff5a704d"/>
      <rgbColor rgb="ffba9843"/>
      <rgbColor rgb="ffab5948"/>
      <rgbColor rgb="ff615872"/>
      <rgbColor rgb="ff8d918b"/>
      <rgbColor rgb="ff8c8c8c"/>
      <rgbColor rgb="ff595e5d"/>
      <rgbColor rgb="ff498bae"/>
      <rgbColor rgb="ff689638"/>
      <rgbColor rgb="ff9b9b9b"/>
      <rgbColor rgb="ffbdc0bf"/>
      <rgbColor rgb="ff29698a"/>
      <rgbColor rgb="ff88b85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1600" u="none">
                <a:solidFill>
                  <a:srgbClr val="000000"/>
                </a:solidFill>
                <a:latin typeface="Helvetica"/>
              </a:defRPr>
            </a:pPr>
            <a:r>
              <a:rPr b="1" i="0" strike="noStrike" sz="1600" u="none">
                <a:solidFill>
                  <a:srgbClr val="000000"/>
                </a:solidFill>
                <a:latin typeface="Helvetica"/>
              </a:rPr>
              <a:t>Worship Attendance in Sanctuary and Smith, 2011-2017</a:t>
            </a:r>
          </a:p>
        </c:rich>
      </c:tx>
      <c:layout>
        <c:manualLayout>
          <c:xMode val="edge"/>
          <c:yMode val="edge"/>
          <c:x val="0.179514"/>
          <c:y val="0"/>
          <c:w val="0.639396"/>
          <c:h val="0.0638525"/>
        </c:manualLayout>
      </c:layout>
      <c:overlay val="1"/>
      <c:spPr>
        <a:noFill/>
        <a:effectLst/>
      </c:spPr>
    </c:title>
    <c:autoTitleDeleted val="1"/>
    <c:plotArea>
      <c:layout>
        <c:manualLayout>
          <c:layoutTarget val="inner"/>
          <c:xMode val="edge"/>
          <c:yMode val="edge"/>
          <c:x val="0.025776"/>
          <c:y val="0.0638525"/>
          <c:w val="0.969022"/>
          <c:h val="0.816765"/>
        </c:manualLayout>
      </c:layout>
      <c:lineChart>
        <c:grouping val="standard"/>
        <c:varyColors val="0"/>
        <c:ser>
          <c:idx val="0"/>
          <c:order val="0"/>
          <c:tx>
            <c:strRef>
              <c:f>'Averages - Yearly Averages By S'!$A$3</c:f>
              <c:strCache>
                <c:ptCount val="1"/>
                <c:pt idx="0">
                  <c:v>9:30 CY</c:v>
                </c:pt>
              </c:strCache>
            </c:strRef>
          </c:tx>
          <c:spPr>
            <a:solidFill>
              <a:srgbClr val="FFFFFF"/>
            </a:solidFill>
            <a:ln w="50800" cap="flat">
              <a:solidFill>
                <a:srgbClr val="51A7F9"/>
              </a:solidFill>
              <a:prstDash val="solid"/>
              <a:miter lim="400000"/>
            </a:ln>
            <a:effectLst/>
          </c:spPr>
          <c:marker>
            <c:symbol val="circle"/>
            <c:size val="10"/>
            <c:spPr>
              <a:solidFill>
                <a:srgbClr val="FFFFFF"/>
              </a:solidFill>
              <a:ln w="50800" cap="flat">
                <a:solidFill>
                  <a:srgbClr val="51A7F9"/>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'Averages - Yearly Averages By S'!$H$2:$Z$2,'Averages - Yearly Averages By S'!$U$2:$Z$2</c:f>
              <c:strCache>
                <c:ptCount val="6"/>
                <c:pt idx="0">
                  <c:v/>
                </c:pt>
                <c:pt idx="1">
                  <c:v/>
                </c:pt>
                <c:pt idx="2">
                  <c:v/>
                </c:pt>
                <c:pt idx="3">
                  <c:v/>
                </c:pt>
                <c:pt idx="4">
                  <c:v/>
                </c:pt>
                <c:pt idx="5">
                  <c:v/>
                </c:pt>
              </c:strCache>
            </c:strRef>
          </c:cat>
          <c:val>
            <c:numRef>
              <c:f>'Averages - Yearly Averages By S'!$U$3:$Z$3</c:f>
              <c:numCache>
                <c:ptCount val="2"/>
                <c:pt idx="3">
                  <c:v>0.000000</c:v>
                </c:pt>
                <c:pt idx="4">
                  <c:v>0.000000</c:v>
                </c:pt>
              </c:numCache>
            </c:numRef>
          </c:val>
          <c:smooth val="0"/>
        </c:ser>
        <c:ser>
          <c:idx val="1"/>
          <c:order val="1"/>
          <c:tx>
            <c:strRef>
              <c:f>'Averages - Yearly Averages By S'!$A$4</c:f>
              <c:strCache>
                <c:ptCount val="1"/>
                <c:pt idx="0">
                  <c:v>10:50 CY</c:v>
                </c:pt>
              </c:strCache>
            </c:strRef>
          </c:tx>
          <c:spPr>
            <a:solidFill>
              <a:srgbClr val="FFFFFF"/>
            </a:solidFill>
            <a:ln w="50800" cap="flat">
              <a:solidFill>
                <a:srgbClr val="70BF41"/>
              </a:solidFill>
              <a:prstDash val="solid"/>
              <a:miter lim="400000"/>
            </a:ln>
            <a:effectLst/>
          </c:spPr>
          <c:marker>
            <c:symbol val="circle"/>
            <c:size val="10"/>
            <c:spPr>
              <a:solidFill>
                <a:srgbClr val="FFFFFF"/>
              </a:solidFill>
              <a:ln w="50800" cap="flat">
                <a:solidFill>
                  <a:srgbClr val="70BF4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'Averages - Yearly Averages By S'!$H$2:$Z$2,'Averages - Yearly Averages By S'!$U$2:$Z$2</c:f>
              <c:strCache>
                <c:ptCount val="6"/>
                <c:pt idx="0">
                  <c:v/>
                </c:pt>
                <c:pt idx="1">
                  <c:v/>
                </c:pt>
                <c:pt idx="2">
                  <c:v/>
                </c:pt>
                <c:pt idx="3">
                  <c:v/>
                </c:pt>
                <c:pt idx="4">
                  <c:v/>
                </c:pt>
                <c:pt idx="5">
                  <c:v/>
                </c:pt>
              </c:strCache>
            </c:strRef>
          </c:cat>
          <c:val>
            <c:numRef>
              <c:f>'Averages - Yearly Averages By S'!$U$4:$Z$4</c:f>
              <c:numCache>
                <c:ptCount val="2"/>
                <c:pt idx="3">
                  <c:v>0.000000</c:v>
                </c:pt>
                <c:pt idx="4">
                  <c:v>0.000000</c:v>
                </c:pt>
              </c:numCache>
            </c:numRef>
          </c:val>
          <c:smooth val="0"/>
        </c:ser>
        <c:ser>
          <c:idx val="2"/>
          <c:order val="2"/>
          <c:tx>
            <c:strRef>
              <c:f>'Averages - Yearly Averages By S'!$A$6</c:f>
              <c:strCache>
                <c:ptCount val="1"/>
                <c:pt idx="0">
                  <c:v>SAT 5:30</c:v>
                </c:pt>
              </c:strCache>
            </c:strRef>
          </c:tx>
          <c:spPr>
            <a:solidFill>
              <a:srgbClr val="FFFFFF"/>
            </a:solidFill>
            <a:ln w="50800" cap="flat">
              <a:solidFill>
                <a:srgbClr val="FBE12B"/>
              </a:solidFill>
              <a:prstDash val="solid"/>
              <a:miter lim="400000"/>
            </a:ln>
            <a:effectLst/>
          </c:spPr>
          <c:marker>
            <c:symbol val="circle"/>
            <c:size val="10"/>
            <c:spPr>
              <a:solidFill>
                <a:srgbClr val="FFFFFF"/>
              </a:solidFill>
              <a:ln w="50800" cap="flat">
                <a:solidFill>
                  <a:srgbClr val="FBE12B"/>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'Averages - Yearly Averages By S'!$H$2:$Z$2,'Averages - Yearly Averages By S'!$U$2:$Z$2</c:f>
              <c:strCache>
                <c:ptCount val="6"/>
                <c:pt idx="0">
                  <c:v/>
                </c:pt>
                <c:pt idx="1">
                  <c:v/>
                </c:pt>
                <c:pt idx="2">
                  <c:v/>
                </c:pt>
                <c:pt idx="3">
                  <c:v/>
                </c:pt>
                <c:pt idx="4">
                  <c:v/>
                </c:pt>
                <c:pt idx="5">
                  <c:v/>
                </c:pt>
              </c:strCache>
            </c:strRef>
          </c:cat>
          <c:val>
            <c:numRef>
              <c:f>'Averages - Yearly Averages By S'!$U$6:$Z$6</c:f>
              <c:numCache>
                <c:ptCount val="2"/>
                <c:pt idx="3">
                  <c:v>0.000000</c:v>
                </c:pt>
                <c:pt idx="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l"/>
        <c:majorGridlines>
          <c:spPr>
            <a:ln w="3175" cap="flat">
              <a:solidFill>
                <a:srgbClr val="B8B8B8"/>
              </a:solidFill>
              <a:prstDash val="solid"/>
              <a:miter lim="400000"/>
            </a:ln>
          </c:spPr>
        </c:majorGridlines>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2"/>
        <c:crosses val="autoZero"/>
        <c:crossBetween val="midCat"/>
        <c:majorUnit val="1"/>
        <c:minorUnit val="0.5"/>
      </c:valAx>
      <c:spPr>
        <a:noFill/>
        <a:ln w="12700" cap="flat">
          <a:noFill/>
          <a:miter lim="400000"/>
        </a:ln>
        <a:effectLst/>
      </c:spPr>
    </c:plotArea>
    <c:legend>
      <c:legendPos val="b"/>
      <c:layout>
        <c:manualLayout>
          <c:xMode val="edge"/>
          <c:yMode val="edge"/>
          <c:x val="0.0373743"/>
          <c:y val="0.958663"/>
          <c:w val="0.962626"/>
          <c:h val="0.0413366"/>
        </c:manualLayout>
      </c:layout>
      <c:overlay val="1"/>
      <c:spPr>
        <a:noFill/>
        <a:ln w="12700" cap="flat">
          <a:noFill/>
          <a:miter lim="400000"/>
        </a:ln>
        <a:effectLst/>
      </c:spPr>
      <c:txPr>
        <a:bodyPr rot="0"/>
        <a:lstStyle/>
        <a:p>
          <a:pPr>
            <a:defRPr b="0" i="0" strike="noStrike" sz="1200" u="none">
              <a:solidFill>
                <a:srgbClr val="000000"/>
              </a:solidFill>
              <a:latin typeface="Helvetica"/>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1600" u="none">
                <a:solidFill>
                  <a:srgbClr val="000000"/>
                </a:solidFill>
                <a:latin typeface="Helvetica"/>
              </a:defRPr>
            </a:pPr>
            <a:r>
              <a:rPr b="1" i="0" strike="noStrike" sz="1600" u="none">
                <a:solidFill>
                  <a:srgbClr val="000000"/>
                </a:solidFill>
                <a:latin typeface="Helvetica"/>
              </a:rPr>
              <a:t>2 Venue Worship Attendance, 2007-2016</a:t>
            </a:r>
          </a:p>
        </c:rich>
      </c:tx>
      <c:layout>
        <c:manualLayout>
          <c:xMode val="edge"/>
          <c:yMode val="edge"/>
          <c:x val="0.272327"/>
          <c:y val="0"/>
          <c:w val="0.455346"/>
          <c:h val="0.060981"/>
        </c:manualLayout>
      </c:layout>
      <c:overlay val="1"/>
      <c:spPr>
        <a:noFill/>
        <a:effectLst/>
      </c:spPr>
    </c:title>
    <c:autoTitleDeleted val="1"/>
    <c:plotArea>
      <c:layout>
        <c:manualLayout>
          <c:layoutTarget val="inner"/>
          <c:xMode val="edge"/>
          <c:yMode val="edge"/>
          <c:x val="0.0245824"/>
          <c:y val="0.060981"/>
          <c:w val="0.970418"/>
          <c:h val="0.843365"/>
        </c:manualLayout>
      </c:layout>
      <c:barChart>
        <c:barDir val="col"/>
        <c:grouping val="stacked"/>
        <c:varyColors val="0"/>
        <c:ser>
          <c:idx val="0"/>
          <c:order val="0"/>
          <c:tx>
            <c:strRef>
              <c:f>'Averages - Yearly Averages By S'!$A$3</c:f>
              <c:strCache>
                <c:ptCount val="1"/>
                <c:pt idx="0">
                  <c:v>9:30 CY</c:v>
                </c:pt>
              </c:strCache>
            </c:strRef>
          </c:tx>
          <c:spPr>
            <a:solidFill>
              <a:srgbClr val="567691"/>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S'!$P$3:$Z$3</c:f>
              <c:numCache>
                <c:ptCount val="2"/>
                <c:pt idx="8">
                  <c:v>0.000000</c:v>
                </c:pt>
                <c:pt idx="9">
                  <c:v>0.000000</c:v>
                </c:pt>
              </c:numCache>
            </c:numRef>
          </c:val>
        </c:ser>
        <c:ser>
          <c:idx val="1"/>
          <c:order val="1"/>
          <c:tx>
            <c:strRef>
              <c:f>'Averages - Yearly Averages By S'!$A$4</c:f>
              <c:strCache>
                <c:ptCount val="1"/>
                <c:pt idx="0">
                  <c:v>10:50 CY</c:v>
                </c:pt>
              </c:strCache>
            </c:strRef>
          </c:tx>
          <c:spPr>
            <a:solidFill>
              <a:srgbClr val="5B704E"/>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S'!$P$4:$Z$4</c:f>
              <c:numCache>
                <c:ptCount val="2"/>
                <c:pt idx="8">
                  <c:v>0.000000</c:v>
                </c:pt>
                <c:pt idx="9">
                  <c:v>0.000000</c:v>
                </c:pt>
              </c:numCache>
            </c:numRef>
          </c:val>
        </c:ser>
        <c:ser>
          <c:idx val="2"/>
          <c:order val="2"/>
          <c:tx>
            <c:strRef>
              <c:f>'Averages - Yearly Averages By S'!$A$6</c:f>
              <c:strCache>
                <c:ptCount val="1"/>
                <c:pt idx="0">
                  <c:v>SAT 5:30</c:v>
                </c:pt>
              </c:strCache>
            </c:strRef>
          </c:tx>
          <c:spPr>
            <a:solidFill>
              <a:srgbClr val="BA9844"/>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S'!$P$6:$Z$6</c:f>
              <c:numCache>
                <c:ptCount val="2"/>
                <c:pt idx="8">
                  <c:v>0.000000</c:v>
                </c:pt>
                <c:pt idx="9">
                  <c:v>0.000000</c:v>
                </c:pt>
              </c:numCache>
            </c:numRef>
          </c:val>
        </c:ser>
        <c:ser>
          <c:idx val="3"/>
          <c:order val="3"/>
          <c:tx>
            <c:strRef>
              <c:f>'Averages - Yearly Averages By S'!$A$7</c:f>
              <c:strCache>
                <c:ptCount val="1"/>
                <c:pt idx="0">
                  <c:v>8 TR</c:v>
                </c:pt>
              </c:strCache>
            </c:strRef>
          </c:tx>
          <c:spPr>
            <a:solidFill>
              <a:srgbClr val="AC5A49"/>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S'!$P$7:$Z$7</c:f>
              <c:numCache>
                <c:ptCount val="2"/>
                <c:pt idx="8">
                  <c:v>0.000000</c:v>
                </c:pt>
                <c:pt idx="9">
                  <c:v>0.000000</c:v>
                </c:pt>
              </c:numCache>
            </c:numRef>
          </c:val>
        </c:ser>
        <c:ser>
          <c:idx val="4"/>
          <c:order val="4"/>
          <c:tx>
            <c:strRef>
              <c:f>'Averages - Yearly Averages By S'!$A$8</c:f>
              <c:strCache>
                <c:ptCount val="1"/>
                <c:pt idx="0">
                  <c:v>9 TR</c:v>
                </c:pt>
              </c:strCache>
            </c:strRef>
          </c:tx>
          <c:spPr>
            <a:solidFill>
              <a:srgbClr val="615973"/>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S'!$P$8:$Z$8</c:f>
              <c:numCache>
                <c:ptCount val="2"/>
                <c:pt idx="8">
                  <c:v>0.000000</c:v>
                </c:pt>
                <c:pt idx="9">
                  <c:v>0.000000</c:v>
                </c:pt>
              </c:numCache>
            </c:numRef>
          </c:val>
        </c:ser>
        <c:ser>
          <c:idx val="5"/>
          <c:order val="5"/>
          <c:tx>
            <c:strRef>
              <c:f>'Averages - Yearly Averages By S'!$A$9</c:f>
              <c:strCache>
                <c:ptCount val="1"/>
                <c:pt idx="0">
                  <c:v>11 TR</c:v>
                </c:pt>
              </c:strCache>
            </c:strRef>
          </c:tx>
          <c:spPr>
            <a:solidFill>
              <a:srgbClr val="8E928C"/>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'Averages - Yearly Averages By S'!$P$2:$Z$2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'Averages - Yearly Averages By S'!$P$9:$Z$9</c:f>
              <c:numCache>
                <c:ptCount val="2"/>
                <c:pt idx="8">
                  <c:v>0.000000</c:v>
                </c:pt>
                <c:pt idx="9">
                  <c:v>0.000000</c:v>
                </c:pt>
              </c:numCache>
            </c:numRef>
          </c:val>
        </c:ser>
        <c:gapWidth val="40"/>
        <c:overlap val="10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l"/>
        <c:majorGridlines>
          <c:spPr>
            <a:ln w="3175"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1"/>
        <c:minorUnit val="0.5"/>
      </c:valAx>
      <c:spPr>
        <a:noFill/>
        <a:ln w="12700" cap="flat">
          <a:noFill/>
          <a:miter lim="400000"/>
        </a:ln>
        <a:effectLst/>
      </c:spPr>
    </c:plotArea>
    <c:legend>
      <c:legendPos val="b"/>
      <c:layout>
        <c:manualLayout>
          <c:xMode val="edge"/>
          <c:yMode val="edge"/>
          <c:x val="0.0747997"/>
          <c:y val="0.963894"/>
          <c:w val="0.909641"/>
          <c:h val="0.036105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0295794"/>
          <c:y val="0.0393374"/>
          <c:w val="0.965421"/>
          <c:h val="0.838379"/>
        </c:manualLayout>
      </c:layout>
      <c:barChart>
        <c:barDir val="col"/>
        <c:grouping val="stacked"/>
        <c:varyColors val="0"/>
        <c:ser>
          <c:idx val="0"/>
          <c:order val="0"/>
          <c:tx>
            <c:strRef>
              <c:f>'Christmas Eve - Christmas Eve'!$B$2</c:f>
              <c:strCache>
                <c:ptCount val="1"/>
                <c:pt idx="0">
                  <c:v>11:00</c:v>
                </c:pt>
              </c:strCache>
            </c:strRef>
          </c:tx>
          <c:spPr>
            <a:solidFill>
              <a:schemeClr val="accent1">
                <a:hueOff val="-53954"/>
                <a:satOff val="-4348"/>
                <a:lumOff val="-1137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Eve'!$B$3:$B$12</c:f>
              <c:numCache>
                <c:ptCount val="0"/>
              </c:numCache>
            </c:numRef>
          </c:val>
        </c:ser>
        <c:ser>
          <c:idx val="1"/>
          <c:order val="1"/>
          <c:tx>
            <c:strRef>
              <c:f>'Christmas Eve - Christmas Eve'!$C$2</c:f>
              <c:strCache>
                <c:ptCount val="1"/>
                <c:pt idx="0">
                  <c:v>2:00</c:v>
                </c:pt>
              </c:strCache>
            </c:strRef>
          </c:tx>
          <c:spPr>
            <a:solidFill>
              <a:schemeClr val="accent2">
                <a:hueOff val="-407110"/>
                <a:satOff val="1462"/>
                <a:lumOff val="-1485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Eve'!$C$3:$C$12</c:f>
              <c:numCache>
                <c:ptCount val="0"/>
              </c:numCache>
            </c:numRef>
          </c:val>
        </c:ser>
        <c:ser>
          <c:idx val="2"/>
          <c:order val="2"/>
          <c:tx>
            <c:strRef>
              <c:f>'Christmas Eve - Christmas Eve'!$D$2</c:f>
              <c:strCache>
                <c:ptCount val="1"/>
                <c:pt idx="0">
                  <c:v>4:00</c:v>
                </c:pt>
              </c:strCache>
            </c:strRef>
          </c:tx>
          <c:spPr>
            <a:solidFill>
              <a:srgbClr val="8C8C8C"/>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Eve'!$D$3:$D$12</c:f>
              <c:numCache>
                <c:ptCount val="0"/>
              </c:numCache>
            </c:numRef>
          </c:val>
        </c:ser>
        <c:ser>
          <c:idx val="3"/>
          <c:order val="3"/>
          <c:tx>
            <c:strRef>
              <c:f>'Christmas Eve - Christmas Eve'!$E$2</c:f>
              <c:strCache>
                <c:ptCount val="1"/>
                <c:pt idx="0">
                  <c:v>5:00</c:v>
                </c:pt>
              </c:strCache>
            </c:strRef>
          </c:tx>
          <c:spPr>
            <a:solidFill>
              <a:schemeClr val="accent1">
                <a:hueOff val="-70121"/>
                <a:satOff val="13614"/>
                <a:lumOff val="-2564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Eve'!$E$3:$E$12</c:f>
              <c:numCache>
                <c:ptCount val="0"/>
              </c:numCache>
            </c:numRef>
          </c:val>
        </c:ser>
        <c:ser>
          <c:idx val="4"/>
          <c:order val="4"/>
          <c:tx>
            <c:strRef>
              <c:f>'Christmas Eve - Christmas Eve'!$F$2</c:f>
              <c:strCache>
                <c:ptCount val="1"/>
                <c:pt idx="0">
                  <c:v>6:00</c:v>
                </c:pt>
              </c:strCache>
            </c:strRef>
          </c:tx>
          <c:spPr>
            <a:solidFill>
              <a:schemeClr val="accent2">
                <a:hueOff val="-492285"/>
                <a:satOff val="-6922"/>
                <a:lumOff val="-254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Eve'!$F$3:$F$12</c:f>
              <c:numCache>
                <c:ptCount val="0"/>
              </c:numCache>
            </c:numRef>
          </c:val>
        </c:ser>
        <c:ser>
          <c:idx val="5"/>
          <c:order val="5"/>
          <c:tx>
            <c:strRef>
              <c:f>'Christmas Eve - Christmas Eve'!$G$2</c:f>
              <c:strCache>
                <c:ptCount val="1"/>
                <c:pt idx="0">
                  <c:v>7:00</c:v>
                </c:pt>
              </c:strCache>
            </c:strRef>
          </c:tx>
          <c:spPr>
            <a:solidFill>
              <a:srgbClr val="5A5F5E"/>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Eve'!$G$3:$G$12</c:f>
              <c:numCache>
                <c:ptCount val="0"/>
              </c:numCache>
            </c:numRef>
          </c:val>
        </c:ser>
        <c:ser>
          <c:idx val="6"/>
          <c:order val="6"/>
          <c:tx>
            <c:strRef>
              <c:f>'Christmas Eve - Christmas Eve'!$H$2</c:f>
              <c:strCache>
                <c:ptCount val="1"/>
                <c:pt idx="0">
                  <c:v>8:00</c:v>
                </c:pt>
              </c:strCache>
            </c:strRef>
          </c:tx>
          <c:spPr>
            <a:solidFill>
              <a:srgbClr val="498CAF"/>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Eve'!$H$3:$H$12</c:f>
              <c:numCache>
                <c:ptCount val="0"/>
              </c:numCache>
            </c:numRef>
          </c:val>
        </c:ser>
        <c:ser>
          <c:idx val="7"/>
          <c:order val="7"/>
          <c:tx>
            <c:strRef>
              <c:f>'Christmas Eve - Christmas Eve'!$I$2</c:f>
              <c:strCache>
                <c:ptCount val="1"/>
                <c:pt idx="0">
                  <c:v>11:00</c:v>
                </c:pt>
              </c:strCache>
            </c:strRef>
          </c:tx>
          <c:spPr>
            <a:solidFill>
              <a:srgbClr val="699739"/>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Eve'!$I$3:$I$12</c:f>
              <c:numCache>
                <c:ptCount val="0"/>
              </c:numCache>
            </c:numRef>
          </c:val>
        </c:ser>
        <c:ser>
          <c:idx val="8"/>
          <c:order val="8"/>
          <c:tx>
            <c:strRef>
              <c:f>'Christmas Eve - Christmas Eve'!$J$2</c:f>
              <c:strCache>
                <c:ptCount val="1"/>
                <c:pt idx="0">
                  <c:v>Frisco</c:v>
                </c:pt>
              </c:strCache>
            </c:strRef>
          </c:tx>
          <c:spPr>
            <a:solidFill>
              <a:srgbClr val="9C9C9B"/>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'Christmas Eve - Christmas Eve'!$A$3:$A$12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'Christmas Eve - Christmas Eve'!$J$3:$J$12</c:f>
              <c:numCache>
                <c:ptCount val="0"/>
              </c:numCache>
            </c:numRef>
          </c:val>
        </c:ser>
        <c:gapWidth val="40"/>
        <c:overlap val="10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693"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l"/>
        <c:majorGridlines>
          <c:spPr>
            <a:ln w="3175"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693" u="none">
                <a:solidFill>
                  <a:srgbClr val="000000"/>
                </a:solidFill>
                <a:latin typeface="Helvetica"/>
              </a:defRPr>
            </a:pPr>
          </a:p>
        </c:txPr>
        <c:crossAx val="2094734552"/>
        <c:crosses val="autoZero"/>
        <c:crossBetween val="between"/>
        <c:majorUnit val="1"/>
        <c:minorUnit val="0.5"/>
      </c:valAx>
      <c:spPr>
        <a:noFill/>
        <a:ln w="12700" cap="flat">
          <a:noFill/>
          <a:miter lim="400000"/>
        </a:ln>
        <a:effectLst/>
      </c:spPr>
    </c:plotArea>
    <c:legend>
      <c:legendPos val="b"/>
      <c:layout>
        <c:manualLayout>
          <c:xMode val="edge"/>
          <c:yMode val="edge"/>
          <c:x val="0.0822829"/>
          <c:y val="0.948163"/>
          <c:w val="0.889932"/>
          <c:h val="0.0518374"/>
        </c:manualLayout>
      </c:layout>
      <c:overlay val="1"/>
      <c:spPr>
        <a:noFill/>
        <a:ln w="12700" cap="flat">
          <a:noFill/>
          <a:miter lim="400000"/>
        </a:ln>
        <a:effectLst/>
      </c:spPr>
      <c:txPr>
        <a:bodyPr rot="0"/>
        <a:lstStyle/>
        <a:p>
          <a:pPr>
            <a:defRPr b="0" i="0" strike="noStrike" sz="1693" u="none">
              <a:solidFill>
                <a:srgbClr val="000000"/>
              </a:solidFill>
              <a:latin typeface="Helvetica"/>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0295794"/>
          <c:y val="0.0364683"/>
          <c:w val="0.965421"/>
          <c:h val="0.776319"/>
        </c:manualLayout>
      </c:layout>
      <c:barChart>
        <c:barDir val="col"/>
        <c:grouping val="stacked"/>
        <c:varyColors val="0"/>
        <c:ser>
          <c:idx val="0"/>
          <c:order val="0"/>
          <c:tx>
            <c:strRef>
              <c:f>'Easter - Easter'!$E$2</c:f>
              <c:strCache>
                <c:ptCount val="1"/>
                <c:pt idx="0">
                  <c:v>Sunrise</c:v>
                </c:pt>
              </c:strCache>
            </c:strRef>
          </c:tx>
          <c:spPr>
            <a:solidFill>
              <a:schemeClr val="accent1">
                <a:hueOff val="-53954"/>
                <a:satOff val="-4348"/>
                <a:lumOff val="-1137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Easter'!$E$3:$E$13</c:f>
              <c:numCache>
                <c:ptCount val="0"/>
              </c:numCache>
            </c:numRef>
          </c:val>
        </c:ser>
        <c:ser>
          <c:idx val="1"/>
          <c:order val="1"/>
          <c:tx>
            <c:strRef>
              <c:f>'Easter - Easter'!$F$2</c:f>
              <c:strCache>
                <c:ptCount val="1"/>
                <c:pt idx="0">
                  <c:v>Sun 8:00 CY</c:v>
                </c:pt>
              </c:strCache>
            </c:strRef>
          </c:tx>
          <c:spPr>
            <a:solidFill>
              <a:schemeClr val="accent2">
                <a:hueOff val="-407110"/>
                <a:satOff val="1462"/>
                <a:lumOff val="-1485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Easter'!$F$3:$F$13</c:f>
              <c:numCache>
                <c:ptCount val="0"/>
              </c:numCache>
            </c:numRef>
          </c:val>
        </c:ser>
        <c:ser>
          <c:idx val="2"/>
          <c:order val="2"/>
          <c:tx>
            <c:strRef>
              <c:f>'Easter - Easter'!$G$2</c:f>
              <c:strCache>
                <c:ptCount val="1"/>
                <c:pt idx="0">
                  <c:v>Sun 8:15 TR</c:v>
                </c:pt>
              </c:strCache>
            </c:strRef>
          </c:tx>
          <c:spPr>
            <a:solidFill>
              <a:srgbClr val="8C8C8C"/>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Easter'!$G$3:$G$13</c:f>
              <c:numCache>
                <c:ptCount val="0"/>
              </c:numCache>
            </c:numRef>
          </c:val>
        </c:ser>
        <c:ser>
          <c:idx val="3"/>
          <c:order val="3"/>
          <c:tx>
            <c:strRef>
              <c:f>'Easter - Easter'!$B$2</c:f>
              <c:strCache>
                <c:ptCount val="1"/>
                <c:pt idx="0">
                  <c:v>Maundy Thursday</c:v>
                </c:pt>
              </c:strCache>
            </c:strRef>
          </c:tx>
          <c:spPr>
            <a:solidFill>
              <a:schemeClr val="accent1">
                <a:hueOff val="-70121"/>
                <a:satOff val="13614"/>
                <a:lumOff val="-2564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Easter'!$B$3:$B$13</c:f>
              <c:numCache>
                <c:ptCount val="0"/>
              </c:numCache>
            </c:numRef>
          </c:val>
        </c:ser>
        <c:ser>
          <c:idx val="4"/>
          <c:order val="4"/>
          <c:tx>
            <c:strRef>
              <c:f>'Easter - Easter'!$C$2</c:f>
              <c:strCache>
                <c:ptCount val="1"/>
                <c:pt idx="0">
                  <c:v>Good Friday</c:v>
                </c:pt>
              </c:strCache>
            </c:strRef>
          </c:tx>
          <c:spPr>
            <a:solidFill>
              <a:schemeClr val="accent2">
                <a:hueOff val="-492285"/>
                <a:satOff val="-6922"/>
                <a:lumOff val="-2545"/>
              </a:schemeClr>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Easter'!$C$3:$C$13</c:f>
              <c:numCache>
                <c:ptCount val="0"/>
              </c:numCache>
            </c:numRef>
          </c:val>
        </c:ser>
        <c:ser>
          <c:idx val="5"/>
          <c:order val="5"/>
          <c:tx>
            <c:strRef>
              <c:f>'Easter - Easter'!$D$2</c:f>
              <c:strCache>
                <c:ptCount val="1"/>
                <c:pt idx="0">
                  <c:v>Sat 5:30 TR</c:v>
                </c:pt>
              </c:strCache>
            </c:strRef>
          </c:tx>
          <c:spPr>
            <a:solidFill>
              <a:srgbClr val="5A5F5E"/>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Easter'!$D$3:$D$13</c:f>
              <c:numCache>
                <c:ptCount val="0"/>
              </c:numCache>
            </c:numRef>
          </c:val>
        </c:ser>
        <c:ser>
          <c:idx val="6"/>
          <c:order val="6"/>
          <c:tx>
            <c:strRef>
              <c:f>'Easter - Easter'!$H$2</c:f>
              <c:strCache>
                <c:ptCount val="1"/>
                <c:pt idx="0">
                  <c:v>Sun 9:30 TR</c:v>
                </c:pt>
              </c:strCache>
            </c:strRef>
          </c:tx>
          <c:spPr>
            <a:solidFill>
              <a:srgbClr val="498CAF"/>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Easter'!$H$3:$H$13</c:f>
              <c:numCache>
                <c:ptCount val="0"/>
              </c:numCache>
            </c:numRef>
          </c:val>
        </c:ser>
        <c:ser>
          <c:idx val="7"/>
          <c:order val="7"/>
          <c:tx>
            <c:strRef>
              <c:f>'Easter - Easter'!$I$2</c:f>
              <c:strCache>
                <c:ptCount val="1"/>
                <c:pt idx="0">
                  <c:v>Sun  10:50 TR</c:v>
                </c:pt>
              </c:strCache>
            </c:strRef>
          </c:tx>
          <c:spPr>
            <a:solidFill>
              <a:srgbClr val="699739"/>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Easter'!$I$3:$I$13</c:f>
              <c:numCache>
                <c:ptCount val="0"/>
              </c:numCache>
            </c:numRef>
          </c:val>
        </c:ser>
        <c:ser>
          <c:idx val="8"/>
          <c:order val="8"/>
          <c:tx>
            <c:strRef>
              <c:f>'Easter - Easter'!$J$2</c:f>
              <c:strCache>
                <c:ptCount val="1"/>
                <c:pt idx="0">
                  <c:v>Sun 9:30 CY</c:v>
                </c:pt>
              </c:strCache>
            </c:strRef>
          </c:tx>
          <c:spPr>
            <a:solidFill>
              <a:srgbClr val="9C9C9B"/>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Easter'!$J$3:$J$13</c:f>
              <c:numCache>
                <c:ptCount val="0"/>
              </c:numCache>
            </c:numRef>
          </c:val>
        </c:ser>
        <c:ser>
          <c:idx val="9"/>
          <c:order val="9"/>
          <c:tx>
            <c:strRef>
              <c:f>'Easter - Easter'!$K$2</c:f>
              <c:strCache>
                <c:ptCount val="1"/>
                <c:pt idx="0">
                  <c:v>Sun 10:50 CY</c:v>
                </c:pt>
              </c:strCache>
            </c:strRef>
          </c:tx>
          <c:spPr>
            <a:solidFill>
              <a:srgbClr val="29698A"/>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Easter'!$K$3:$K$13</c:f>
              <c:numCache>
                <c:ptCount val="0"/>
              </c:numCache>
            </c:numRef>
          </c:val>
        </c:ser>
        <c:ser>
          <c:idx val="10"/>
          <c:order val="10"/>
          <c:tx>
            <c:strRef>
              <c:f>'Easter - Easter'!$L$2</c:f>
              <c:strCache>
                <c:ptCount val="1"/>
                <c:pt idx="0">
                  <c:v>Online</c:v>
                </c:pt>
              </c:strCache>
            </c:strRef>
          </c:tx>
          <c:spPr>
            <a:solidFill>
              <a:srgbClr val="88B951"/>
            </a:solidFill>
            <a:ln w="12700" cap="flat">
              <a:noFill/>
              <a:miter lim="400000"/>
            </a:ln>
            <a:effectLst/>
          </c:spPr>
          <c:invertIfNegative val="0"/>
          <c:dLbls>
            <c:numFmt formatCode="#,##0" sourceLinked="1"/>
            <c:txPr>
              <a:bodyPr/>
              <a:lstStyle/>
              <a:p>
                <a:pPr>
                  <a:defRPr b="0" i="0" strike="noStrike" sz="2032"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'Easter - Easter'!$A$3:$A$13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'Easter - Easter'!$L$3:$L$13</c:f>
              <c:numCache>
                <c:ptCount val="0"/>
              </c:numCache>
            </c:numRef>
          </c:val>
        </c:ser>
        <c:gapWidth val="40"/>
        <c:overlap val="10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693"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l"/>
        <c:majorGridlines>
          <c:spPr>
            <a:ln w="3175"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693" u="none">
                <a:solidFill>
                  <a:srgbClr val="000000"/>
                </a:solidFill>
                <a:latin typeface="Helvetica"/>
              </a:defRPr>
            </a:pPr>
          </a:p>
        </c:txPr>
        <c:crossAx val="2094734552"/>
        <c:crosses val="autoZero"/>
        <c:crossBetween val="between"/>
        <c:majorUnit val="1"/>
        <c:minorUnit val="0.5"/>
      </c:valAx>
      <c:spPr>
        <a:noFill/>
        <a:ln w="12700" cap="flat">
          <a:noFill/>
          <a:miter lim="400000"/>
        </a:ln>
        <a:effectLst/>
      </c:spPr>
    </c:plotArea>
    <c:legend>
      <c:legendPos val="b"/>
      <c:layout>
        <c:manualLayout>
          <c:xMode val="edge"/>
          <c:yMode val="edge"/>
          <c:x val="0.0822829"/>
          <c:y val="0.878095"/>
          <c:w val="0.889932"/>
          <c:h val="0.121905"/>
        </c:manualLayout>
      </c:layout>
      <c:overlay val="1"/>
      <c:spPr>
        <a:noFill/>
        <a:ln w="12700" cap="flat">
          <a:noFill/>
          <a:miter lim="400000"/>
        </a:ln>
        <a:effectLst/>
      </c:spPr>
      <c:txPr>
        <a:bodyPr rot="0"/>
        <a:lstStyle/>
        <a:p>
          <a:pPr>
            <a:defRPr b="0" i="0" strike="noStrike" sz="1693" u="none">
              <a:solidFill>
                <a:srgbClr val="000000"/>
              </a:solidFill>
              <a:latin typeface="Helvetica"/>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s>

</file>

<file path=xl/drawings/_rels/drawing2.xml.rels><?xml version="1.0" encoding="UTF-8" standalone="yes"?><Relationships xmlns="http://schemas.openxmlformats.org/package/2006/relationships"><Relationship Id="rId1" Type="http://schemas.openxmlformats.org/officeDocument/2006/relationships/chart" Target="../charts/chart2.xml"/></Relationships>

</file>

<file path=xl/drawings/_rels/drawing3.xml.rels><?xml version="1.0" encoding="UTF-8" standalone="yes"?><Relationships xmlns="http://schemas.openxmlformats.org/package/2006/relationships"><Relationship Id="rId1" Type="http://schemas.openxmlformats.org/officeDocument/2006/relationships/image" Target="../media/image2.png"/></Relationships>

</file>

<file path=xl/drawings/_rels/drawing4.xml.rels><?xml version="1.0" encoding="UTF-8" standalone="yes"?><Relationships xmlns="http://schemas.openxmlformats.org/package/2006/relationships"><Relationship Id="rId1" Type="http://schemas.openxmlformats.org/officeDocument/2006/relationships/chart" Target="../charts/chart3.xml"/></Relationships>

</file>

<file path=xl/drawings/_rels/drawing5.xml.rels><?xml version="1.0" encoding="UTF-8" standalone="yes"?><Relationships xmlns="http://schemas.openxmlformats.org/package/2006/relationships"><Relationship Id="rId1" Type="http://schemas.openxmlformats.org/officeDocument/2006/relationships/chart" Target="../charts/chart4.xml"/></Relationships>

</file>

<file path=xl/drawings/_rels/drawing6.xml.rels><?xml version="1.0" encoding="UTF-8" standalone="yes"?><Relationships xmlns="http://schemas.openxmlformats.org/package/2006/relationships"><Relationship Id="rId1" Type="http://schemas.openxmlformats.org/officeDocument/2006/relationships/image" Target="../media/image2.png"/></Relationships>

</file>

<file path=xl/drawings/_rels/drawing7.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216192</xdr:colOff>
      <xdr:row>2</xdr:row>
      <xdr:rowOff>144780</xdr:rowOff>
    </xdr:from>
    <xdr:to>
      <xdr:col>11</xdr:col>
      <xdr:colOff>240526</xdr:colOff>
      <xdr:row>40</xdr:row>
      <xdr:rowOff>36750</xdr:rowOff>
    </xdr:to>
    <xdr:graphicFrame>
      <xdr:nvGraphicFramePr>
        <xdr:cNvPr id="2" name="Chart 2"/>
        <xdr:cNvGraphicFramePr/>
      </xdr:nvGraphicFramePr>
      <xdr:xfrm>
        <a:off x="216192" y="474980"/>
        <a:ext cx="8406335" cy="6165771"/>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211894</xdr:colOff>
      <xdr:row>26</xdr:row>
      <xdr:rowOff>120570</xdr:rowOff>
    </xdr:from>
    <xdr:to>
      <xdr:col>11</xdr:col>
      <xdr:colOff>386067</xdr:colOff>
      <xdr:row>65</xdr:row>
      <xdr:rowOff>137779</xdr:rowOff>
    </xdr:to>
    <xdr:graphicFrame>
      <xdr:nvGraphicFramePr>
        <xdr:cNvPr id="4" name="Chart 4"/>
        <xdr:cNvGraphicFramePr/>
      </xdr:nvGraphicFramePr>
      <xdr:xfrm>
        <a:off x="211894" y="4413170"/>
        <a:ext cx="8556174" cy="6456110"/>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3</xdr:col>
      <xdr:colOff>717240</xdr:colOff>
      <xdr:row>0</xdr:row>
      <xdr:rowOff>0</xdr:rowOff>
    </xdr:from>
    <xdr:to>
      <xdr:col>5</xdr:col>
      <xdr:colOff>478130</xdr:colOff>
      <xdr:row>2</xdr:row>
      <xdr:rowOff>111234</xdr:rowOff>
    </xdr:to>
    <xdr:pic>
      <xdr:nvPicPr>
        <xdr:cNvPr id="6" name="StAndrewLogo-cmyk.png"/>
        <xdr:cNvPicPr>
          <a:picLocks noChangeAspect="1"/>
        </xdr:cNvPicPr>
      </xdr:nvPicPr>
      <xdr:blipFill>
        <a:blip r:embed="rId1">
          <a:extLst/>
        </a:blip>
        <a:stretch>
          <a:fillRect/>
        </a:stretch>
      </xdr:blipFill>
      <xdr:spPr>
        <a:xfrm>
          <a:off x="3804751" y="-113457"/>
          <a:ext cx="1314089" cy="735757"/>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0</xdr:col>
      <xdr:colOff>634283</xdr:colOff>
      <xdr:row>16</xdr:row>
      <xdr:rowOff>203199</xdr:rowOff>
    </xdr:from>
    <xdr:to>
      <xdr:col>11</xdr:col>
      <xdr:colOff>2222</xdr:colOff>
      <xdr:row>45</xdr:row>
      <xdr:rowOff>30757</xdr:rowOff>
    </xdr:to>
    <xdr:graphicFrame>
      <xdr:nvGraphicFramePr>
        <xdr:cNvPr id="9" name="Chart 9"/>
        <xdr:cNvGraphicFramePr/>
      </xdr:nvGraphicFramePr>
      <xdr:xfrm>
        <a:off x="634283" y="4030345"/>
        <a:ext cx="10255533" cy="645695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5.xml><?xml version="1.0" encoding="utf-8"?>
<xdr:wsDr xmlns:r="http://schemas.openxmlformats.org/officeDocument/2006/relationships" xmlns:a="http://schemas.openxmlformats.org/drawingml/2006/main" xmlns:xdr="http://schemas.openxmlformats.org/drawingml/2006/spreadsheetDrawing">
  <xdr:twoCellAnchor>
    <xdr:from>
      <xdr:col>0</xdr:col>
      <xdr:colOff>634283</xdr:colOff>
      <xdr:row>17</xdr:row>
      <xdr:rowOff>203199</xdr:rowOff>
    </xdr:from>
    <xdr:to>
      <xdr:col>10</xdr:col>
      <xdr:colOff>587893</xdr:colOff>
      <xdr:row>48</xdr:row>
      <xdr:rowOff>81557</xdr:rowOff>
    </xdr:to>
    <xdr:graphicFrame>
      <xdr:nvGraphicFramePr>
        <xdr:cNvPr id="11" name="Chart 11"/>
        <xdr:cNvGraphicFramePr/>
      </xdr:nvGraphicFramePr>
      <xdr:xfrm>
        <a:off x="634283" y="4441190"/>
        <a:ext cx="10255533" cy="696495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6.xml><?xml version="1.0" encoding="utf-8"?>
<xdr:wsDr xmlns:r="http://schemas.openxmlformats.org/officeDocument/2006/relationships" xmlns:a="http://schemas.openxmlformats.org/drawingml/2006/main" xmlns:xdr="http://schemas.openxmlformats.org/drawingml/2006/spreadsheetDrawing">
  <xdr:twoCellAnchor>
    <xdr:from>
      <xdr:col>3</xdr:col>
      <xdr:colOff>712749</xdr:colOff>
      <xdr:row>0</xdr:row>
      <xdr:rowOff>0</xdr:rowOff>
    </xdr:from>
    <xdr:to>
      <xdr:col>5</xdr:col>
      <xdr:colOff>473639</xdr:colOff>
      <xdr:row>2</xdr:row>
      <xdr:rowOff>113456</xdr:rowOff>
    </xdr:to>
    <xdr:pic>
      <xdr:nvPicPr>
        <xdr:cNvPr id="13" name="StAndrewLogo-cmyk.png"/>
        <xdr:cNvPicPr>
          <a:picLocks noChangeAspect="1"/>
        </xdr:cNvPicPr>
      </xdr:nvPicPr>
      <xdr:blipFill>
        <a:blip r:embed="rId1">
          <a:extLst/>
        </a:blip>
        <a:stretch>
          <a:fillRect/>
        </a:stretch>
      </xdr:blipFill>
      <xdr:spPr>
        <a:xfrm>
          <a:off x="3804751" y="-113457"/>
          <a:ext cx="1314089" cy="735757"/>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xdr="http://schemas.openxmlformats.org/drawingml/2006/spreadsheetDrawing">
  <xdr:twoCellAnchor>
    <xdr:from>
      <xdr:col>3</xdr:col>
      <xdr:colOff>722174</xdr:colOff>
      <xdr:row>0</xdr:row>
      <xdr:rowOff>0</xdr:rowOff>
    </xdr:from>
    <xdr:to>
      <xdr:col>5</xdr:col>
      <xdr:colOff>483065</xdr:colOff>
      <xdr:row>2</xdr:row>
      <xdr:rowOff>113456</xdr:rowOff>
    </xdr:to>
    <xdr:pic>
      <xdr:nvPicPr>
        <xdr:cNvPr id="16" name="StAndrewLogo-cmyk.png"/>
        <xdr:cNvPicPr>
          <a:picLocks noChangeAspect="1"/>
        </xdr:cNvPicPr>
      </xdr:nvPicPr>
      <xdr:blipFill>
        <a:blip r:embed="rId1">
          <a:extLst/>
        </a:blip>
        <a:stretch>
          <a:fillRect/>
        </a:stretch>
      </xdr:blipFill>
      <xdr:spPr>
        <a:xfrm>
          <a:off x="3804751" y="-113457"/>
          <a:ext cx="1314089" cy="735757"/>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standalone="yes"?><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5.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19</v>
      </c>
      <c r="C11" s="3"/>
      <c r="D11" s="3"/>
    </row>
    <row r="12">
      <c r="B12" s="4"/>
      <c r="C12" t="s" s="4">
        <v>20</v>
      </c>
      <c r="D12" t="s" s="5">
        <v>21</v>
      </c>
    </row>
    <row r="13">
      <c r="B13" s="4"/>
      <c r="C13" t="s" s="4">
        <v>38</v>
      </c>
      <c r="D13" t="s" s="5">
        <v>39</v>
      </c>
    </row>
    <row r="14">
      <c r="B14" t="s" s="3">
        <v>54</v>
      </c>
      <c r="C14" s="3"/>
      <c r="D14" s="3"/>
    </row>
    <row r="15">
      <c r="B15" s="4"/>
      <c r="C15" t="s" s="4">
        <v>55</v>
      </c>
      <c r="D15" t="s" s="5">
        <v>54</v>
      </c>
    </row>
    <row r="16">
      <c r="B16" t="s" s="3">
        <v>57</v>
      </c>
      <c r="C16" s="3"/>
      <c r="D16" s="3"/>
    </row>
    <row r="17">
      <c r="B17" s="4"/>
      <c r="C17" t="s" s="4">
        <v>55</v>
      </c>
      <c r="D17" t="s" s="5">
        <v>57</v>
      </c>
    </row>
    <row r="18">
      <c r="B18" t="s" s="3">
        <v>59</v>
      </c>
      <c r="C18" s="3"/>
      <c r="D18" s="3"/>
    </row>
    <row r="19">
      <c r="B19" s="4"/>
      <c r="C19" t="s" s="4">
        <v>60</v>
      </c>
      <c r="D19" t="s" s="5">
        <v>61</v>
      </c>
    </row>
    <row r="20">
      <c r="B20" t="s" s="3">
        <v>73</v>
      </c>
      <c r="C20" s="3"/>
      <c r="D20" s="3"/>
    </row>
    <row r="21">
      <c r="B21" s="4"/>
      <c r="C21" t="s" s="4">
        <v>73</v>
      </c>
      <c r="D21" t="s" s="5">
        <v>74</v>
      </c>
    </row>
    <row r="22">
      <c r="B22" t="s" s="3">
        <v>80</v>
      </c>
      <c r="C22" s="3"/>
      <c r="D22" s="3"/>
    </row>
    <row r="23">
      <c r="B23" s="4"/>
      <c r="C23" t="s" s="4">
        <v>80</v>
      </c>
      <c r="D23" t="s" s="5">
        <v>81</v>
      </c>
    </row>
    <row r="24">
      <c r="B24" t="s" s="3">
        <v>86</v>
      </c>
      <c r="C24" s="3"/>
      <c r="D24" s="3"/>
    </row>
    <row r="25">
      <c r="B25" s="4"/>
      <c r="C25" t="s" s="4">
        <v>87</v>
      </c>
      <c r="D25" t="s" s="5">
        <v>88</v>
      </c>
    </row>
    <row r="26">
      <c r="B26" t="s" s="3">
        <v>89</v>
      </c>
      <c r="C26" s="3"/>
      <c r="D26" s="3"/>
    </row>
    <row r="27">
      <c r="B27" s="4"/>
      <c r="C27" t="s" s="4">
        <v>90</v>
      </c>
      <c r="D27" t="s" s="5">
        <v>91</v>
      </c>
    </row>
  </sheetData>
  <mergeCells count="1">
    <mergeCell ref="B3:D3"/>
  </mergeCells>
  <hyperlinks>
    <hyperlink ref="D10" location="'Last Week vs Previous Year - La'!R3C2" tooltip="" display="Last Week vs Previous Year - La"/>
    <hyperlink ref="D12" location="'Averages - Yearly Averages By S'!R2C1" tooltip="" display="Averages - Yearly Averages By S"/>
    <hyperlink ref="D13" location="'Averages - Monthly YOY Averages'!R2C1" tooltip="" display="Averages - Monthly YOY Averages"/>
    <hyperlink ref="D15" location="'2 Venue Attendance, 11-16'!R1C1" tooltip="" display="2 Venue Attendance, 11-16"/>
    <hyperlink ref="D17" location="'2 Venue Attendance Chart, 07-16'!R1C1" tooltip="" display="2 Venue Attendance Chart, 07-16"/>
    <hyperlink ref="D19" location="'2017 Worship Data - Weekly Wors'!R3C1" tooltip="" display="2017 Worship Data - Weekly Wors"/>
    <hyperlink ref="D21" location="'Christmas Eve - Christmas Eve'!R2C1" tooltip="" display="Christmas Eve - Christmas Eve"/>
    <hyperlink ref="D23" location="'Easter - Easter'!R2C1" tooltip="" display="Easter - Easter"/>
    <hyperlink ref="D25" location="'2016 Worship Data - Weekly Wors'!R3C1" tooltip="" display="2016 Worship Data - Weekly Wors"/>
    <hyperlink ref="D27" location="'2015 Worship Data - Weekly Wors'!R3C1" tooltip="" display="2015 Worship Data - Weekly Wors"/>
  </hyperlinks>
</worksheet>
</file>

<file path=xl/worksheets/sheet10.xml><?xml version="1.0" encoding="utf-8"?>
<worksheet xmlns:r="http://schemas.openxmlformats.org/officeDocument/2006/relationships" xmlns="http://schemas.openxmlformats.org/spreadsheetml/2006/main">
  <dimension ref="A3:K59"/>
  <sheetViews>
    <sheetView workbookViewId="0" showGridLines="0" defaultGridColor="1">
      <pane topLeftCell="C4" xSplit="2" ySplit="3" activePane="bottomRight" state="frozen"/>
    </sheetView>
  </sheetViews>
  <sheetFormatPr defaultColWidth="16.3333" defaultRowHeight="18" customHeight="1" outlineLevelRow="0" outlineLevelCol="0"/>
  <cols>
    <col min="1" max="1" width="4.96875" style="165" customWidth="1"/>
    <col min="2" max="2" width="25.5156" style="165" customWidth="1"/>
    <col min="3" max="3" width="10.1953" style="165" customWidth="1"/>
    <col min="4" max="4" width="10.1953" style="165" customWidth="1"/>
    <col min="5" max="5" width="10.1953" style="165" customWidth="1"/>
    <col min="6" max="6" width="10.1953" style="165" customWidth="1"/>
    <col min="7" max="7" width="10.1953" style="165" customWidth="1"/>
    <col min="8" max="8" width="10.1953" style="165" customWidth="1"/>
    <col min="9" max="9" width="10.1953" style="165" customWidth="1"/>
    <col min="10" max="10" width="10.1953" style="165" customWidth="1"/>
    <col min="11" max="11" width="10.1953" style="165" customWidth="1"/>
    <col min="12" max="256" width="16.3516" style="165" customWidth="1"/>
  </cols>
  <sheetData>
    <row r="1" ht="49" customHeight="1"/>
    <row r="2" ht="27" customHeight="1">
      <c r="A2" t="s" s="42">
        <v>87</v>
      </c>
      <c r="B2" s="42"/>
      <c r="C2" s="42"/>
      <c r="D2" s="42"/>
      <c r="E2" s="42"/>
      <c r="F2" s="42"/>
      <c r="G2" s="42"/>
      <c r="H2" s="42"/>
      <c r="I2" s="42"/>
      <c r="J2" s="42"/>
      <c r="K2" s="42"/>
    </row>
    <row r="3" ht="32.55" customHeight="1">
      <c r="A3" s="126"/>
      <c r="B3" t="s" s="43">
        <v>62</v>
      </c>
      <c r="C3" t="s" s="43">
        <v>63</v>
      </c>
      <c r="D3" t="s" s="43">
        <v>64</v>
      </c>
      <c r="E3" t="s" s="43">
        <v>65</v>
      </c>
      <c r="F3" t="s" s="43">
        <v>66</v>
      </c>
      <c r="G3" t="s" s="43">
        <v>67</v>
      </c>
      <c r="H3" t="s" s="43">
        <v>68</v>
      </c>
      <c r="I3" t="s" s="43">
        <v>69</v>
      </c>
      <c r="J3" t="s" s="43">
        <v>70</v>
      </c>
      <c r="K3" t="s" s="43">
        <v>71</v>
      </c>
    </row>
    <row r="4" ht="20.55" customHeight="1">
      <c r="A4" s="127">
        <v>1</v>
      </c>
      <c r="B4" s="128">
        <v>40910</v>
      </c>
      <c r="C4" s="18"/>
      <c r="D4" s="19"/>
      <c r="E4" s="19"/>
      <c r="F4" s="19"/>
      <c r="G4" s="19"/>
      <c r="H4" s="19"/>
      <c r="I4" s="19"/>
      <c r="J4" s="19"/>
      <c r="K4" s="129">
        <f>SUM(C4:J4)</f>
        <v>0</v>
      </c>
    </row>
    <row r="5" ht="20.35" customHeight="1">
      <c r="A5" s="130">
        <f>A4+1</f>
        <v>2</v>
      </c>
      <c r="B5" s="131">
        <f>B4+7</f>
        <v>40917</v>
      </c>
      <c r="C5" s="22"/>
      <c r="D5" s="23"/>
      <c r="E5" s="23"/>
      <c r="F5" s="23"/>
      <c r="G5" s="23"/>
      <c r="H5" s="23"/>
      <c r="I5" s="23"/>
      <c r="J5" s="23"/>
      <c r="K5" s="27">
        <f>SUM(C5:J5)</f>
        <v>0</v>
      </c>
    </row>
    <row r="6" ht="20.35" customHeight="1">
      <c r="A6" s="130">
        <f>A5+1</f>
        <v>3</v>
      </c>
      <c r="B6" s="131">
        <f>B5+7</f>
        <v>40924</v>
      </c>
      <c r="C6" s="29"/>
      <c r="D6" s="30"/>
      <c r="E6" s="30"/>
      <c r="F6" s="30"/>
      <c r="G6" s="30"/>
      <c r="H6" s="30"/>
      <c r="I6" s="30"/>
      <c r="J6" s="30"/>
      <c r="K6" s="27">
        <f>SUM(C6:J6)</f>
        <v>0</v>
      </c>
    </row>
    <row r="7" ht="20.35" customHeight="1">
      <c r="A7" s="130">
        <f>A6+1</f>
        <v>4</v>
      </c>
      <c r="B7" s="131">
        <f>B6+7</f>
        <v>40931</v>
      </c>
      <c r="C7" s="22"/>
      <c r="D7" s="23"/>
      <c r="E7" s="23"/>
      <c r="F7" s="23"/>
      <c r="G7" s="23"/>
      <c r="H7" s="23"/>
      <c r="I7" s="23"/>
      <c r="J7" s="23"/>
      <c r="K7" s="27">
        <f>SUM(C7:J7)</f>
        <v>0</v>
      </c>
    </row>
    <row r="8" ht="20.35" customHeight="1">
      <c r="A8" s="130">
        <f>A7+1</f>
        <v>5</v>
      </c>
      <c r="B8" s="131">
        <f>B7+7</f>
        <v>40938</v>
      </c>
      <c r="C8" s="29"/>
      <c r="D8" s="30"/>
      <c r="E8" s="30"/>
      <c r="F8" s="30"/>
      <c r="G8" s="30"/>
      <c r="H8" s="30"/>
      <c r="I8" s="30"/>
      <c r="J8" s="30"/>
      <c r="K8" s="27">
        <f>SUM(C8:J8)</f>
        <v>0</v>
      </c>
    </row>
    <row r="9" ht="20.35" customHeight="1">
      <c r="A9" s="130">
        <f>A8+1</f>
        <v>6</v>
      </c>
      <c r="B9" s="131">
        <f>B8+7</f>
        <v>40945</v>
      </c>
      <c r="C9" s="22"/>
      <c r="D9" s="23"/>
      <c r="E9" s="23"/>
      <c r="F9" s="23"/>
      <c r="G9" s="23"/>
      <c r="H9" s="23"/>
      <c r="I9" s="23"/>
      <c r="J9" s="23"/>
      <c r="K9" s="27">
        <f>SUM(C9:J9)</f>
        <v>0</v>
      </c>
    </row>
    <row r="10" ht="20.35" customHeight="1">
      <c r="A10" s="130">
        <f>A9+1</f>
        <v>7</v>
      </c>
      <c r="B10" s="131">
        <f>B9+7</f>
        <v>40952</v>
      </c>
      <c r="C10" s="29"/>
      <c r="D10" s="30"/>
      <c r="E10" s="30"/>
      <c r="F10" s="30"/>
      <c r="G10" s="30"/>
      <c r="H10" s="30"/>
      <c r="I10" s="30"/>
      <c r="J10" s="30"/>
      <c r="K10" s="27">
        <f>SUM(C10:J10)</f>
        <v>0</v>
      </c>
    </row>
    <row r="11" ht="20.35" customHeight="1">
      <c r="A11" s="130">
        <f>A10+1</f>
        <v>8</v>
      </c>
      <c r="B11" s="131">
        <f>B10+7</f>
        <v>40959</v>
      </c>
      <c r="C11" s="22"/>
      <c r="D11" s="23"/>
      <c r="E11" s="23"/>
      <c r="F11" s="23"/>
      <c r="G11" s="23"/>
      <c r="H11" s="23"/>
      <c r="I11" s="23"/>
      <c r="J11" s="23"/>
      <c r="K11" s="27">
        <f>SUM(C11:J11)</f>
        <v>0</v>
      </c>
    </row>
    <row r="12" ht="20.35" customHeight="1">
      <c r="A12" s="130">
        <f>A11+1</f>
        <v>9</v>
      </c>
      <c r="B12" s="131">
        <f>B11+7</f>
        <v>40966</v>
      </c>
      <c r="C12" s="29"/>
      <c r="D12" s="30"/>
      <c r="E12" s="30"/>
      <c r="F12" s="30"/>
      <c r="G12" s="30"/>
      <c r="H12" s="30"/>
      <c r="I12" s="30"/>
      <c r="J12" s="30"/>
      <c r="K12" s="27">
        <f>SUM(C12:J12)</f>
        <v>0</v>
      </c>
    </row>
    <row r="13" ht="20.35" customHeight="1">
      <c r="A13" s="130">
        <f>A12+1</f>
        <v>10</v>
      </c>
      <c r="B13" s="131">
        <f>B12+7</f>
        <v>40973</v>
      </c>
      <c r="C13" s="22"/>
      <c r="D13" s="23"/>
      <c r="E13" s="23"/>
      <c r="F13" s="23"/>
      <c r="G13" s="23"/>
      <c r="H13" s="23"/>
      <c r="I13" s="23"/>
      <c r="J13" s="23"/>
      <c r="K13" s="27">
        <f>SUM(C13:J13)</f>
        <v>0</v>
      </c>
    </row>
    <row r="14" ht="20.35" customHeight="1">
      <c r="A14" s="130">
        <f>A13+1</f>
        <v>11</v>
      </c>
      <c r="B14" s="131">
        <f>B13+7</f>
        <v>40980</v>
      </c>
      <c r="C14" s="29"/>
      <c r="D14" s="30"/>
      <c r="E14" s="30"/>
      <c r="F14" s="30"/>
      <c r="G14" s="30"/>
      <c r="H14" s="30"/>
      <c r="I14" s="30"/>
      <c r="J14" s="30"/>
      <c r="K14" s="27">
        <f>SUM(C14:J14)</f>
        <v>0</v>
      </c>
    </row>
    <row r="15" ht="20.35" customHeight="1">
      <c r="A15" s="130">
        <f>A14+1</f>
        <v>12</v>
      </c>
      <c r="B15" s="131">
        <f>B14+7</f>
        <v>40987</v>
      </c>
      <c r="C15" s="22"/>
      <c r="D15" s="23"/>
      <c r="E15" s="23"/>
      <c r="F15" s="23"/>
      <c r="G15" s="23"/>
      <c r="H15" s="23"/>
      <c r="I15" s="23"/>
      <c r="J15" s="23"/>
      <c r="K15" s="27">
        <f>SUM(C15:J15)</f>
        <v>0</v>
      </c>
    </row>
    <row r="16" ht="20.35" customHeight="1">
      <c r="A16" s="130">
        <f>A15+1</f>
        <v>13</v>
      </c>
      <c r="B16" s="131">
        <f>B15+7</f>
        <v>40994</v>
      </c>
      <c r="C16" s="29"/>
      <c r="D16" s="30"/>
      <c r="E16" s="30"/>
      <c r="F16" s="30"/>
      <c r="G16" s="30"/>
      <c r="H16" s="30"/>
      <c r="I16" s="30"/>
      <c r="J16" s="30"/>
      <c r="K16" s="27">
        <f>SUM(C16:J16)</f>
        <v>0</v>
      </c>
    </row>
    <row r="17" ht="20.35" customHeight="1">
      <c r="A17" s="130">
        <f>A16+1</f>
        <v>14</v>
      </c>
      <c r="B17" s="131">
        <f>B16+7</f>
        <v>41001</v>
      </c>
      <c r="C17" s="22"/>
      <c r="D17" s="23"/>
      <c r="E17" s="23"/>
      <c r="F17" s="23"/>
      <c r="G17" s="23"/>
      <c r="H17" s="23"/>
      <c r="I17" s="23"/>
      <c r="J17" s="23"/>
      <c r="K17" s="27">
        <f>SUM(C17:J17)</f>
        <v>0</v>
      </c>
    </row>
    <row r="18" ht="20.35" customHeight="1">
      <c r="A18" s="130">
        <f>A17+1</f>
        <v>15</v>
      </c>
      <c r="B18" s="131">
        <f>B17+7</f>
        <v>41008</v>
      </c>
      <c r="C18" s="29"/>
      <c r="D18" s="30"/>
      <c r="E18" s="30"/>
      <c r="F18" s="30"/>
      <c r="G18" s="30"/>
      <c r="H18" s="30"/>
      <c r="I18" s="30"/>
      <c r="J18" s="30"/>
      <c r="K18" s="27">
        <f>SUM(C18:J18)</f>
        <v>0</v>
      </c>
    </row>
    <row r="19" ht="20.35" customHeight="1">
      <c r="A19" s="130">
        <f>A18+1</f>
        <v>16</v>
      </c>
      <c r="B19" s="131">
        <f>B18+7</f>
        <v>41015</v>
      </c>
      <c r="C19" s="22"/>
      <c r="D19" s="23"/>
      <c r="E19" s="23"/>
      <c r="F19" s="23"/>
      <c r="G19" s="23"/>
      <c r="H19" s="23"/>
      <c r="I19" s="23"/>
      <c r="J19" s="23"/>
      <c r="K19" s="27">
        <f>SUM(C19:J19)</f>
        <v>0</v>
      </c>
    </row>
    <row r="20" ht="20.35" customHeight="1">
      <c r="A20" s="130">
        <f>A19+1</f>
        <v>17</v>
      </c>
      <c r="B20" s="131">
        <f>B19+7</f>
        <v>41022</v>
      </c>
      <c r="C20" s="29"/>
      <c r="D20" s="30"/>
      <c r="E20" s="30"/>
      <c r="F20" s="30"/>
      <c r="G20" s="30"/>
      <c r="H20" s="30"/>
      <c r="I20" s="30"/>
      <c r="J20" s="30"/>
      <c r="K20" s="27">
        <f>SUM(C20:J20)</f>
        <v>0</v>
      </c>
    </row>
    <row r="21" ht="20.35" customHeight="1">
      <c r="A21" s="130">
        <f>A20+1</f>
        <v>18</v>
      </c>
      <c r="B21" s="131">
        <f>B20+7</f>
        <v>41029</v>
      </c>
      <c r="C21" s="22"/>
      <c r="D21" s="23"/>
      <c r="E21" s="23"/>
      <c r="F21" s="23"/>
      <c r="G21" s="23"/>
      <c r="H21" s="23"/>
      <c r="I21" s="23"/>
      <c r="J21" s="23"/>
      <c r="K21" s="27">
        <f>SUM(C21:J21)</f>
        <v>0</v>
      </c>
    </row>
    <row r="22" ht="20.35" customHeight="1">
      <c r="A22" s="130">
        <f>A21+1</f>
        <v>19</v>
      </c>
      <c r="B22" s="131">
        <f>B21+7</f>
        <v>41036</v>
      </c>
      <c r="C22" s="29"/>
      <c r="D22" s="30"/>
      <c r="E22" s="30"/>
      <c r="F22" s="30"/>
      <c r="G22" s="30"/>
      <c r="H22" s="30"/>
      <c r="I22" s="30"/>
      <c r="J22" s="30"/>
      <c r="K22" s="27">
        <f>SUM(C22:J22)</f>
        <v>0</v>
      </c>
    </row>
    <row r="23" ht="20.35" customHeight="1">
      <c r="A23" s="130">
        <f>A22+1</f>
        <v>20</v>
      </c>
      <c r="B23" s="131">
        <f>B22+7</f>
        <v>41043</v>
      </c>
      <c r="C23" s="22"/>
      <c r="D23" s="23"/>
      <c r="E23" s="23"/>
      <c r="F23" s="23"/>
      <c r="G23" s="23"/>
      <c r="H23" s="23"/>
      <c r="I23" s="23"/>
      <c r="J23" s="23"/>
      <c r="K23" s="27">
        <f>SUM(C23:J23)</f>
        <v>0</v>
      </c>
    </row>
    <row r="24" ht="20.35" customHeight="1">
      <c r="A24" s="130">
        <f>A23+1</f>
        <v>21</v>
      </c>
      <c r="B24" s="131">
        <f>B23+7</f>
        <v>41050</v>
      </c>
      <c r="C24" s="29"/>
      <c r="D24" s="30"/>
      <c r="E24" s="30"/>
      <c r="F24" s="30"/>
      <c r="G24" s="30"/>
      <c r="H24" s="30"/>
      <c r="I24" s="30"/>
      <c r="J24" s="30"/>
      <c r="K24" s="27">
        <f>SUM(C24:J24)</f>
        <v>0</v>
      </c>
    </row>
    <row r="25" ht="20.35" customHeight="1">
      <c r="A25" s="130">
        <f>A24+1</f>
        <v>22</v>
      </c>
      <c r="B25" s="131">
        <f>B24+7</f>
        <v>41057</v>
      </c>
      <c r="C25" s="22"/>
      <c r="D25" s="23"/>
      <c r="E25" s="23"/>
      <c r="F25" s="23"/>
      <c r="G25" s="23"/>
      <c r="H25" s="23"/>
      <c r="I25" s="23"/>
      <c r="J25" s="23"/>
      <c r="K25" s="27">
        <f>SUM(C25:J25)</f>
        <v>0</v>
      </c>
    </row>
    <row r="26" ht="20.35" customHeight="1">
      <c r="A26" s="130">
        <f>A25+1</f>
        <v>23</v>
      </c>
      <c r="B26" s="131">
        <f>B25+7</f>
        <v>41064</v>
      </c>
      <c r="C26" s="29"/>
      <c r="D26" s="30"/>
      <c r="E26" s="30"/>
      <c r="F26" s="30"/>
      <c r="G26" s="30"/>
      <c r="H26" s="30"/>
      <c r="I26" s="30"/>
      <c r="J26" s="30"/>
      <c r="K26" s="27">
        <f>SUM(C26:J26)</f>
        <v>0</v>
      </c>
    </row>
    <row r="27" ht="20.35" customHeight="1">
      <c r="A27" s="130">
        <f>A26+1</f>
        <v>24</v>
      </c>
      <c r="B27" s="131">
        <f>B26+7</f>
        <v>41071</v>
      </c>
      <c r="C27" s="22"/>
      <c r="D27" s="23"/>
      <c r="E27" s="23"/>
      <c r="F27" s="23"/>
      <c r="G27" s="23"/>
      <c r="H27" s="23"/>
      <c r="I27" s="23"/>
      <c r="J27" s="23"/>
      <c r="K27" s="27">
        <f>SUM(C27:J27)</f>
        <v>0</v>
      </c>
    </row>
    <row r="28" ht="20.35" customHeight="1">
      <c r="A28" s="130">
        <f>A27+1</f>
        <v>25</v>
      </c>
      <c r="B28" s="131">
        <f>B27+7</f>
        <v>41078</v>
      </c>
      <c r="C28" s="29"/>
      <c r="D28" s="30"/>
      <c r="E28" s="30"/>
      <c r="F28" s="30"/>
      <c r="G28" s="30"/>
      <c r="H28" s="30"/>
      <c r="I28" s="30"/>
      <c r="J28" s="30"/>
      <c r="K28" s="27">
        <f>SUM(C28:J28)</f>
        <v>0</v>
      </c>
    </row>
    <row r="29" ht="20.35" customHeight="1">
      <c r="A29" s="130">
        <f>A28+1</f>
        <v>26</v>
      </c>
      <c r="B29" s="131">
        <f>B28+7</f>
        <v>41085</v>
      </c>
      <c r="C29" s="22"/>
      <c r="D29" s="23"/>
      <c r="E29" s="23"/>
      <c r="F29" s="23"/>
      <c r="G29" s="23"/>
      <c r="H29" s="23"/>
      <c r="I29" s="23"/>
      <c r="J29" s="23"/>
      <c r="K29" s="27">
        <f>SUM(C29:J29)</f>
        <v>0</v>
      </c>
    </row>
    <row r="30" ht="20.35" customHeight="1">
      <c r="A30" s="130">
        <f>A29+1</f>
        <v>27</v>
      </c>
      <c r="B30" s="131">
        <f>B29+7</f>
        <v>41092</v>
      </c>
      <c r="C30" s="29"/>
      <c r="D30" s="30"/>
      <c r="E30" s="30"/>
      <c r="F30" s="30"/>
      <c r="G30" s="30"/>
      <c r="H30" s="30"/>
      <c r="I30" s="30"/>
      <c r="J30" s="30"/>
      <c r="K30" s="27">
        <f>SUM(C30:J30)</f>
        <v>0</v>
      </c>
    </row>
    <row r="31" ht="20.35" customHeight="1">
      <c r="A31" s="130">
        <f>A30+1</f>
        <v>28</v>
      </c>
      <c r="B31" s="131">
        <f>B30+7</f>
        <v>41099</v>
      </c>
      <c r="C31" s="22"/>
      <c r="D31" s="23"/>
      <c r="E31" s="23"/>
      <c r="F31" s="23"/>
      <c r="G31" s="23"/>
      <c r="H31" s="23"/>
      <c r="I31" s="23"/>
      <c r="J31" s="23"/>
      <c r="K31" s="27">
        <f>SUM(C31:J31)</f>
        <v>0</v>
      </c>
    </row>
    <row r="32" ht="20.35" customHeight="1">
      <c r="A32" s="130">
        <f>A31+1</f>
        <v>29</v>
      </c>
      <c r="B32" s="131">
        <f>B31+7</f>
        <v>41106</v>
      </c>
      <c r="C32" s="29"/>
      <c r="D32" s="30"/>
      <c r="E32" s="30"/>
      <c r="F32" s="30"/>
      <c r="G32" s="30"/>
      <c r="H32" s="30"/>
      <c r="I32" s="30"/>
      <c r="J32" s="30"/>
      <c r="K32" s="27">
        <f>SUM(C32:J32)</f>
        <v>0</v>
      </c>
    </row>
    <row r="33" ht="20.35" customHeight="1">
      <c r="A33" s="130">
        <f>A32+1</f>
        <v>30</v>
      </c>
      <c r="B33" s="131">
        <f>B32+7</f>
        <v>41113</v>
      </c>
      <c r="C33" s="22"/>
      <c r="D33" s="23"/>
      <c r="E33" s="23"/>
      <c r="F33" s="23"/>
      <c r="G33" s="23"/>
      <c r="H33" s="23"/>
      <c r="I33" s="23"/>
      <c r="J33" s="23"/>
      <c r="K33" s="27">
        <f>SUM(C33:J33)</f>
        <v>0</v>
      </c>
    </row>
    <row r="34" ht="20.35" customHeight="1">
      <c r="A34" s="130">
        <f>A33+1</f>
        <v>31</v>
      </c>
      <c r="B34" s="131">
        <f>B33+7</f>
        <v>41120</v>
      </c>
      <c r="C34" s="29"/>
      <c r="D34" s="30"/>
      <c r="E34" s="30"/>
      <c r="F34" s="30"/>
      <c r="G34" s="30"/>
      <c r="H34" s="30"/>
      <c r="I34" s="30"/>
      <c r="J34" s="30"/>
      <c r="K34" s="27">
        <f>SUM(C34:J34)</f>
        <v>0</v>
      </c>
    </row>
    <row r="35" ht="20.35" customHeight="1">
      <c r="A35" s="130">
        <f>A34+1</f>
        <v>32</v>
      </c>
      <c r="B35" s="131">
        <f>B34+7</f>
        <v>41127</v>
      </c>
      <c r="C35" s="22"/>
      <c r="D35" s="23"/>
      <c r="E35" s="23"/>
      <c r="F35" s="23"/>
      <c r="G35" s="23"/>
      <c r="H35" s="23"/>
      <c r="I35" s="23"/>
      <c r="J35" s="23"/>
      <c r="K35" s="27">
        <f>SUM(C35:J35)</f>
        <v>0</v>
      </c>
    </row>
    <row r="36" ht="20.35" customHeight="1">
      <c r="A36" s="130">
        <f>A35+1</f>
        <v>33</v>
      </c>
      <c r="B36" s="131">
        <f>B35+7</f>
        <v>41134</v>
      </c>
      <c r="C36" s="29"/>
      <c r="D36" s="30"/>
      <c r="E36" s="30"/>
      <c r="F36" s="30"/>
      <c r="G36" s="30"/>
      <c r="H36" s="30"/>
      <c r="I36" s="30"/>
      <c r="J36" s="30"/>
      <c r="K36" s="27">
        <f>SUM(C36:J36)</f>
        <v>0</v>
      </c>
    </row>
    <row r="37" ht="20.35" customHeight="1">
      <c r="A37" s="130">
        <f>A36+1</f>
        <v>34</v>
      </c>
      <c r="B37" s="131">
        <f>B36+7</f>
        <v>41141</v>
      </c>
      <c r="C37" s="22"/>
      <c r="D37" s="23"/>
      <c r="E37" s="23"/>
      <c r="F37" s="23"/>
      <c r="G37" s="23"/>
      <c r="H37" s="23"/>
      <c r="I37" s="23"/>
      <c r="J37" s="23"/>
      <c r="K37" s="27">
        <f>SUM(C37:J37)</f>
        <v>0</v>
      </c>
    </row>
    <row r="38" ht="20.35" customHeight="1">
      <c r="A38" s="130">
        <f>A37+1</f>
        <v>35</v>
      </c>
      <c r="B38" s="131">
        <f>B37+7</f>
        <v>41148</v>
      </c>
      <c r="C38" s="29"/>
      <c r="D38" s="30"/>
      <c r="E38" s="30"/>
      <c r="F38" s="30"/>
      <c r="G38" s="30"/>
      <c r="H38" s="30"/>
      <c r="I38" s="30"/>
      <c r="J38" s="30"/>
      <c r="K38" s="27">
        <f>SUM(C38:J38)</f>
        <v>0</v>
      </c>
    </row>
    <row r="39" ht="20.35" customHeight="1">
      <c r="A39" s="130">
        <f>A38+1</f>
        <v>36</v>
      </c>
      <c r="B39" s="131">
        <f>B38+7</f>
        <v>41155</v>
      </c>
      <c r="C39" s="22"/>
      <c r="D39" s="23"/>
      <c r="E39" s="23"/>
      <c r="F39" s="23"/>
      <c r="G39" s="23"/>
      <c r="H39" s="23"/>
      <c r="I39" s="23"/>
      <c r="J39" s="23"/>
      <c r="K39" s="27">
        <f>SUM(C39:J39)</f>
        <v>0</v>
      </c>
    </row>
    <row r="40" ht="20.35" customHeight="1">
      <c r="A40" s="130">
        <f>A39+1</f>
        <v>37</v>
      </c>
      <c r="B40" s="131">
        <f>B39+7</f>
        <v>41162</v>
      </c>
      <c r="C40" s="29"/>
      <c r="D40" s="30"/>
      <c r="E40" s="30"/>
      <c r="F40" s="30"/>
      <c r="G40" s="30"/>
      <c r="H40" s="30"/>
      <c r="I40" s="30"/>
      <c r="J40" s="30"/>
      <c r="K40" s="27">
        <f>SUM(C40:J40)</f>
        <v>0</v>
      </c>
    </row>
    <row r="41" ht="20.35" customHeight="1">
      <c r="A41" s="130">
        <f>A40+1</f>
        <v>38</v>
      </c>
      <c r="B41" s="131">
        <f>B40+7</f>
        <v>41169</v>
      </c>
      <c r="C41" s="22"/>
      <c r="D41" s="23"/>
      <c r="E41" s="23"/>
      <c r="F41" s="23"/>
      <c r="G41" s="23"/>
      <c r="H41" s="23"/>
      <c r="I41" s="23"/>
      <c r="J41" s="23"/>
      <c r="K41" s="27">
        <f>SUM(C41:J41)</f>
        <v>0</v>
      </c>
    </row>
    <row r="42" ht="20.35" customHeight="1">
      <c r="A42" s="130">
        <f>A41+1</f>
        <v>39</v>
      </c>
      <c r="B42" s="131">
        <f>B41+7</f>
        <v>41176</v>
      </c>
      <c r="C42" s="29"/>
      <c r="D42" s="30"/>
      <c r="E42" s="30"/>
      <c r="F42" s="30"/>
      <c r="G42" s="30"/>
      <c r="H42" s="30"/>
      <c r="I42" s="30"/>
      <c r="J42" s="30"/>
      <c r="K42" s="27">
        <f>SUM(C42:J42)</f>
        <v>0</v>
      </c>
    </row>
    <row r="43" ht="20.35" customHeight="1">
      <c r="A43" s="130">
        <f>A42+1</f>
        <v>40</v>
      </c>
      <c r="B43" s="131">
        <f>B42+7</f>
        <v>41183</v>
      </c>
      <c r="C43" s="22"/>
      <c r="D43" s="23"/>
      <c r="E43" s="23"/>
      <c r="F43" s="23"/>
      <c r="G43" s="23"/>
      <c r="H43" s="23"/>
      <c r="I43" s="23"/>
      <c r="J43" s="23"/>
      <c r="K43" s="27">
        <f>SUM(C43:J43)</f>
        <v>0</v>
      </c>
    </row>
    <row r="44" ht="20.35" customHeight="1">
      <c r="A44" s="130">
        <f>A43+1</f>
        <v>41</v>
      </c>
      <c r="B44" s="131">
        <f>B43+7</f>
        <v>41190</v>
      </c>
      <c r="C44" s="29"/>
      <c r="D44" s="30"/>
      <c r="E44" s="30"/>
      <c r="F44" s="30"/>
      <c r="G44" s="30"/>
      <c r="H44" s="30"/>
      <c r="I44" s="30"/>
      <c r="J44" s="30"/>
      <c r="K44" s="27">
        <f>SUM(C44:J44)</f>
        <v>0</v>
      </c>
    </row>
    <row r="45" ht="20.35" customHeight="1">
      <c r="A45" s="130">
        <f>A44+1</f>
        <v>42</v>
      </c>
      <c r="B45" s="131">
        <f>B44+7</f>
        <v>41197</v>
      </c>
      <c r="C45" s="22"/>
      <c r="D45" s="23"/>
      <c r="E45" s="23"/>
      <c r="F45" s="23"/>
      <c r="G45" s="23"/>
      <c r="H45" s="23"/>
      <c r="I45" s="23"/>
      <c r="J45" s="23"/>
      <c r="K45" s="27">
        <f>SUM(C45:J45)</f>
        <v>0</v>
      </c>
    </row>
    <row r="46" ht="20.35" customHeight="1">
      <c r="A46" s="130">
        <f>A45+1</f>
        <v>43</v>
      </c>
      <c r="B46" s="131">
        <f>B45+7</f>
        <v>41204</v>
      </c>
      <c r="C46" s="29"/>
      <c r="D46" s="30"/>
      <c r="E46" s="30"/>
      <c r="F46" s="30"/>
      <c r="G46" s="30"/>
      <c r="H46" s="30"/>
      <c r="I46" s="30"/>
      <c r="J46" s="30"/>
      <c r="K46" s="27">
        <f>SUM(C46:J46)</f>
        <v>0</v>
      </c>
    </row>
    <row r="47" ht="20.35" customHeight="1">
      <c r="A47" s="130">
        <f>A46+1</f>
        <v>44</v>
      </c>
      <c r="B47" s="131">
        <f>B46+7</f>
        <v>41211</v>
      </c>
      <c r="C47" s="22"/>
      <c r="D47" s="23"/>
      <c r="E47" s="23"/>
      <c r="F47" s="23"/>
      <c r="G47" s="23"/>
      <c r="H47" s="23"/>
      <c r="I47" s="23"/>
      <c r="J47" s="23"/>
      <c r="K47" s="27">
        <f>SUM(C47:J47)</f>
        <v>0</v>
      </c>
    </row>
    <row r="48" ht="20.35" customHeight="1">
      <c r="A48" s="130">
        <f>A47+1</f>
        <v>45</v>
      </c>
      <c r="B48" s="131">
        <f>B47+7</f>
        <v>41218</v>
      </c>
      <c r="C48" s="29"/>
      <c r="D48" s="30"/>
      <c r="E48" s="30"/>
      <c r="F48" s="30"/>
      <c r="G48" s="30"/>
      <c r="H48" s="30"/>
      <c r="I48" s="30"/>
      <c r="J48" s="30"/>
      <c r="K48" s="27">
        <f>SUM(C48:J48)</f>
        <v>0</v>
      </c>
    </row>
    <row r="49" ht="20.35" customHeight="1">
      <c r="A49" s="130">
        <f>A48+1</f>
        <v>46</v>
      </c>
      <c r="B49" s="131">
        <f>B48+7</f>
        <v>41225</v>
      </c>
      <c r="C49" s="22"/>
      <c r="D49" s="23"/>
      <c r="E49" s="23"/>
      <c r="F49" s="23"/>
      <c r="G49" s="23"/>
      <c r="H49" s="23"/>
      <c r="I49" s="23"/>
      <c r="J49" s="23"/>
      <c r="K49" s="27">
        <f>SUM(C49:J49)</f>
        <v>0</v>
      </c>
    </row>
    <row r="50" ht="20.35" customHeight="1">
      <c r="A50" s="130">
        <f>A49+1</f>
        <v>47</v>
      </c>
      <c r="B50" s="131">
        <f>B49+7</f>
        <v>41232</v>
      </c>
      <c r="C50" s="29"/>
      <c r="D50" s="30"/>
      <c r="E50" s="30"/>
      <c r="F50" s="30"/>
      <c r="G50" s="30"/>
      <c r="H50" s="30"/>
      <c r="I50" s="30"/>
      <c r="J50" s="30"/>
      <c r="K50" s="27">
        <f>SUM(C50:J50)</f>
        <v>0</v>
      </c>
    </row>
    <row r="51" ht="20.35" customHeight="1">
      <c r="A51" s="130">
        <f>A50+1</f>
        <v>48</v>
      </c>
      <c r="B51" s="131">
        <f>B50+7</f>
        <v>41239</v>
      </c>
      <c r="C51" s="22"/>
      <c r="D51" s="23"/>
      <c r="E51" s="23"/>
      <c r="F51" s="23"/>
      <c r="G51" s="23"/>
      <c r="H51" s="23"/>
      <c r="I51" s="23"/>
      <c r="J51" s="23"/>
      <c r="K51" s="27">
        <f>SUM(C51:J51)</f>
        <v>0</v>
      </c>
    </row>
    <row r="52" ht="20.35" customHeight="1">
      <c r="A52" s="130">
        <f>A51+1</f>
        <v>49</v>
      </c>
      <c r="B52" s="131">
        <f>B51+7</f>
        <v>41246</v>
      </c>
      <c r="C52" s="29"/>
      <c r="D52" s="30"/>
      <c r="E52" s="30"/>
      <c r="F52" s="30"/>
      <c r="G52" s="30"/>
      <c r="H52" s="30"/>
      <c r="I52" s="30"/>
      <c r="J52" s="30"/>
      <c r="K52" s="27">
        <f>SUM(C52:J52)</f>
        <v>0</v>
      </c>
    </row>
    <row r="53" ht="20.35" customHeight="1">
      <c r="A53" s="130">
        <f>A52+1</f>
        <v>50</v>
      </c>
      <c r="B53" s="131">
        <f>B52+7</f>
        <v>41253</v>
      </c>
      <c r="C53" s="22"/>
      <c r="D53" s="23"/>
      <c r="E53" s="23"/>
      <c r="F53" s="23"/>
      <c r="G53" s="23"/>
      <c r="H53" s="23"/>
      <c r="I53" s="23"/>
      <c r="J53" s="23"/>
      <c r="K53" s="27">
        <f>SUM(C53:J53)</f>
        <v>0</v>
      </c>
    </row>
    <row r="54" ht="20.35" customHeight="1">
      <c r="A54" s="130">
        <f>A53+1</f>
        <v>51</v>
      </c>
      <c r="B54" s="131">
        <f>B53+7</f>
        <v>41260</v>
      </c>
      <c r="C54" s="29"/>
      <c r="D54" s="30"/>
      <c r="E54" s="30"/>
      <c r="F54" s="30"/>
      <c r="G54" s="30"/>
      <c r="H54" s="30"/>
      <c r="I54" s="30"/>
      <c r="J54" s="30"/>
      <c r="K54" s="27">
        <f>SUM(C54:J54)</f>
        <v>0</v>
      </c>
    </row>
    <row r="55" ht="20.55" customHeight="1">
      <c r="A55" s="133">
        <f>A54+1</f>
        <v>52</v>
      </c>
      <c r="B55" s="134">
        <f>B54+7</f>
        <v>41267</v>
      </c>
      <c r="C55" s="166"/>
      <c r="D55" s="167"/>
      <c r="E55" s="167"/>
      <c r="F55" s="167"/>
      <c r="G55" s="167"/>
      <c r="H55" s="167"/>
      <c r="I55" s="167"/>
      <c r="J55" s="167"/>
      <c r="K55" s="37">
        <f>SUM(C55:J55)</f>
        <v>0</v>
      </c>
    </row>
    <row r="56" ht="20.85" customHeight="1">
      <c r="A56" s="137"/>
      <c r="B56" s="137"/>
      <c r="C56" s="140"/>
      <c r="D56" s="140"/>
      <c r="E56" s="140"/>
      <c r="F56" s="140"/>
      <c r="G56" s="140"/>
      <c r="H56" s="140"/>
      <c r="I56" s="140"/>
      <c r="J56" s="140"/>
      <c r="K56" s="140"/>
    </row>
    <row r="57" ht="20.65" customHeight="1">
      <c r="A57" s="141"/>
      <c r="B57" s="141"/>
      <c r="C57" s="143"/>
      <c r="D57" s="143"/>
      <c r="E57" s="143"/>
      <c r="F57" s="143"/>
      <c r="G57" s="143"/>
      <c r="H57" s="143"/>
      <c r="I57" s="143"/>
      <c r="J57" s="143"/>
      <c r="K57" s="144"/>
    </row>
    <row r="58" ht="20.35" customHeight="1">
      <c r="A58" s="145"/>
      <c r="B58" s="145">
        <v>41266</v>
      </c>
      <c r="C58" s="30"/>
      <c r="D58" s="30"/>
      <c r="E58" s="30"/>
      <c r="F58" s="30"/>
      <c r="G58" s="30"/>
      <c r="H58" s="30"/>
      <c r="I58" s="30"/>
      <c r="J58" s="30"/>
      <c r="K58" s="27">
        <f>SUM(C58:I58)</f>
        <v>0</v>
      </c>
    </row>
    <row r="59" ht="20.35" customHeight="1">
      <c r="A59" s="10"/>
      <c r="B59" s="10"/>
      <c r="C59" s="146"/>
      <c r="D59" s="146"/>
      <c r="E59" s="146"/>
      <c r="F59" s="146"/>
      <c r="G59" s="146"/>
      <c r="H59" s="146"/>
      <c r="I59" s="146"/>
      <c r="J59" s="146"/>
      <c r="K59" s="146"/>
    </row>
  </sheetData>
  <mergeCells count="1">
    <mergeCell ref="A2:K2"/>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drawing r:id="rId1"/>
  <legacyDrawing r:id="rId2"/>
</worksheet>
</file>

<file path=xl/worksheets/sheet11.xml><?xml version="1.0" encoding="utf-8"?>
<worksheet xmlns:r="http://schemas.openxmlformats.org/officeDocument/2006/relationships" xmlns="http://schemas.openxmlformats.org/spreadsheetml/2006/main">
  <dimension ref="A3:L59"/>
  <sheetViews>
    <sheetView workbookViewId="0" showGridLines="0" defaultGridColor="1">
      <pane topLeftCell="C4" xSplit="2" ySplit="3" activePane="bottomRight" state="frozen"/>
    </sheetView>
  </sheetViews>
  <sheetFormatPr defaultColWidth="16.3333" defaultRowHeight="18" customHeight="1" outlineLevelRow="0" outlineLevelCol="0"/>
  <cols>
    <col min="1" max="1" width="4.84375" style="168" customWidth="1"/>
    <col min="2" max="2" width="25.5156" style="168" customWidth="1"/>
    <col min="3" max="3" width="10.1953" style="168" customWidth="1"/>
    <col min="4" max="4" width="10.1953" style="168" customWidth="1"/>
    <col min="5" max="5" width="10.1953" style="168" customWidth="1"/>
    <col min="6" max="6" width="10.1953" style="168" customWidth="1"/>
    <col min="7" max="7" width="10.1953" style="168" customWidth="1"/>
    <col min="8" max="8" width="10.1953" style="168" customWidth="1"/>
    <col min="9" max="9" width="10.1953" style="168" customWidth="1"/>
    <col min="10" max="10" width="10.1953" style="168" customWidth="1"/>
    <col min="11" max="11" width="10.1953" style="168" customWidth="1"/>
    <col min="12" max="12" width="10.1953" style="168" customWidth="1"/>
    <col min="13" max="256" width="16.3516" style="168" customWidth="1"/>
  </cols>
  <sheetData>
    <row r="1" ht="49" customHeight="1"/>
    <row r="2" ht="27" customHeight="1">
      <c r="A2" t="s" s="42">
        <v>90</v>
      </c>
      <c r="B2" s="42"/>
      <c r="C2" s="42"/>
      <c r="D2" s="42"/>
      <c r="E2" s="42"/>
      <c r="F2" s="42"/>
      <c r="G2" s="42"/>
      <c r="H2" s="42"/>
      <c r="I2" s="42"/>
      <c r="J2" s="42"/>
      <c r="K2" s="42"/>
      <c r="L2" s="42"/>
    </row>
    <row r="3" ht="32.55" customHeight="1">
      <c r="A3" s="126"/>
      <c r="B3" t="s" s="43">
        <v>62</v>
      </c>
      <c r="C3" t="s" s="43">
        <v>63</v>
      </c>
      <c r="D3" t="s" s="43">
        <v>64</v>
      </c>
      <c r="E3" t="s" s="43">
        <v>65</v>
      </c>
      <c r="F3" t="s" s="43">
        <v>66</v>
      </c>
      <c r="G3" t="s" s="43">
        <v>67</v>
      </c>
      <c r="H3" t="s" s="43">
        <v>68</v>
      </c>
      <c r="I3" t="s" s="43">
        <v>69</v>
      </c>
      <c r="J3" t="s" s="43">
        <v>70</v>
      </c>
      <c r="K3" t="s" s="43">
        <v>92</v>
      </c>
      <c r="L3" t="s" s="43">
        <v>71</v>
      </c>
    </row>
    <row r="4" ht="20.55" customHeight="1">
      <c r="A4" s="127">
        <v>1</v>
      </c>
      <c r="B4" s="128">
        <v>40546</v>
      </c>
      <c r="C4" s="18"/>
      <c r="D4" s="19"/>
      <c r="E4" s="19"/>
      <c r="F4" s="19"/>
      <c r="G4" s="19"/>
      <c r="H4" s="19"/>
      <c r="I4" s="19"/>
      <c r="J4" s="19"/>
      <c r="K4" s="19"/>
      <c r="L4" s="129">
        <f>SUM(C4:K4)</f>
        <v>0</v>
      </c>
    </row>
    <row r="5" ht="20.35" customHeight="1">
      <c r="A5" s="130">
        <f>A4+1</f>
        <v>2</v>
      </c>
      <c r="B5" s="131">
        <f>B4+7</f>
        <v>40553</v>
      </c>
      <c r="C5" s="22"/>
      <c r="D5" s="23"/>
      <c r="E5" s="23"/>
      <c r="F5" s="23"/>
      <c r="G5" s="23"/>
      <c r="H5" s="23"/>
      <c r="I5" s="23"/>
      <c r="J5" s="23"/>
      <c r="K5" s="23"/>
      <c r="L5" s="27">
        <f>SUM(C5:K5)</f>
        <v>0</v>
      </c>
    </row>
    <row r="6" ht="20.35" customHeight="1">
      <c r="A6" s="130">
        <f>A5+1</f>
        <v>3</v>
      </c>
      <c r="B6" s="131">
        <f>B5+7</f>
        <v>40560</v>
      </c>
      <c r="C6" s="29"/>
      <c r="D6" s="30"/>
      <c r="E6" s="30"/>
      <c r="F6" s="30"/>
      <c r="G6" s="30"/>
      <c r="H6" s="30"/>
      <c r="I6" s="30"/>
      <c r="J6" s="30"/>
      <c r="K6" s="30"/>
      <c r="L6" s="27">
        <f>SUM(C6:K6)</f>
        <v>0</v>
      </c>
    </row>
    <row r="7" ht="20.35" customHeight="1">
      <c r="A7" s="130">
        <f>A6+1</f>
        <v>4</v>
      </c>
      <c r="B7" s="131">
        <f>B6+7</f>
        <v>40567</v>
      </c>
      <c r="C7" s="22"/>
      <c r="D7" s="23"/>
      <c r="E7" s="23"/>
      <c r="F7" s="23"/>
      <c r="G7" s="23"/>
      <c r="H7" s="23"/>
      <c r="I7" s="23"/>
      <c r="J7" s="23"/>
      <c r="K7" s="23"/>
      <c r="L7" s="27">
        <f>SUM(C7:K7)</f>
        <v>0</v>
      </c>
    </row>
    <row r="8" ht="20.35" customHeight="1">
      <c r="A8" s="130">
        <f>A7+1</f>
        <v>5</v>
      </c>
      <c r="B8" s="131">
        <f>B7+7</f>
        <v>40574</v>
      </c>
      <c r="C8" s="29"/>
      <c r="D8" s="30"/>
      <c r="E8" s="30"/>
      <c r="F8" s="30"/>
      <c r="G8" s="30"/>
      <c r="H8" s="30"/>
      <c r="I8" s="30"/>
      <c r="J8" s="30"/>
      <c r="K8" s="30"/>
      <c r="L8" s="27">
        <f>SUM(C8:K8)</f>
        <v>0</v>
      </c>
    </row>
    <row r="9" ht="20.35" customHeight="1">
      <c r="A9" s="130">
        <f>A8+1</f>
        <v>6</v>
      </c>
      <c r="B9" s="131">
        <f>B8+7</f>
        <v>40581</v>
      </c>
      <c r="C9" s="22"/>
      <c r="D9" s="23"/>
      <c r="E9" s="23"/>
      <c r="F9" s="23"/>
      <c r="G9" s="23"/>
      <c r="H9" s="23"/>
      <c r="I9" s="23"/>
      <c r="J9" s="23"/>
      <c r="K9" s="23"/>
      <c r="L9" s="27">
        <f>SUM(C9:K9)</f>
        <v>0</v>
      </c>
    </row>
    <row r="10" ht="20.35" customHeight="1">
      <c r="A10" s="130">
        <f>A9+1</f>
        <v>7</v>
      </c>
      <c r="B10" s="131">
        <f>B9+7</f>
        <v>40588</v>
      </c>
      <c r="C10" s="29"/>
      <c r="D10" s="30"/>
      <c r="E10" s="30"/>
      <c r="F10" s="30"/>
      <c r="G10" s="30"/>
      <c r="H10" s="30"/>
      <c r="I10" s="30"/>
      <c r="J10" s="30"/>
      <c r="K10" s="30"/>
      <c r="L10" s="27">
        <f>SUM(C10:K10)</f>
        <v>0</v>
      </c>
    </row>
    <row r="11" ht="20.35" customHeight="1">
      <c r="A11" s="130">
        <f>A10+1</f>
        <v>8</v>
      </c>
      <c r="B11" s="131">
        <f>B10+7</f>
        <v>40595</v>
      </c>
      <c r="C11" s="22"/>
      <c r="D11" s="23"/>
      <c r="E11" s="23"/>
      <c r="F11" s="23"/>
      <c r="G11" s="23"/>
      <c r="H11" s="23"/>
      <c r="I11" s="23"/>
      <c r="J11" s="23"/>
      <c r="K11" s="23"/>
      <c r="L11" s="27">
        <f>SUM(C11:K11)</f>
        <v>0</v>
      </c>
    </row>
    <row r="12" ht="20.35" customHeight="1">
      <c r="A12" s="130">
        <f>A11+1</f>
        <v>9</v>
      </c>
      <c r="B12" s="131">
        <f>B11+7</f>
        <v>40602</v>
      </c>
      <c r="C12" s="29"/>
      <c r="D12" s="30"/>
      <c r="E12" s="30"/>
      <c r="F12" s="30"/>
      <c r="G12" s="30"/>
      <c r="H12" s="30"/>
      <c r="I12" s="30"/>
      <c r="J12" s="30"/>
      <c r="K12" s="30"/>
      <c r="L12" s="27">
        <f>SUM(C12:K12)</f>
        <v>0</v>
      </c>
    </row>
    <row r="13" ht="20.35" customHeight="1">
      <c r="A13" s="130">
        <f>A12+1</f>
        <v>10</v>
      </c>
      <c r="B13" s="131">
        <f>B12+7</f>
        <v>40609</v>
      </c>
      <c r="C13" s="22"/>
      <c r="D13" s="23"/>
      <c r="E13" s="23"/>
      <c r="F13" s="23"/>
      <c r="G13" s="23"/>
      <c r="H13" s="23"/>
      <c r="I13" s="23"/>
      <c r="J13" s="23"/>
      <c r="K13" s="23"/>
      <c r="L13" s="27">
        <f>SUM(C13:K13)</f>
        <v>0</v>
      </c>
    </row>
    <row r="14" ht="20.35" customHeight="1">
      <c r="A14" s="130">
        <f>A13+1</f>
        <v>11</v>
      </c>
      <c r="B14" s="131">
        <f>B13+7</f>
        <v>40616</v>
      </c>
      <c r="C14" s="29"/>
      <c r="D14" s="30"/>
      <c r="E14" s="30"/>
      <c r="F14" s="30"/>
      <c r="G14" s="30"/>
      <c r="H14" s="30"/>
      <c r="I14" s="30"/>
      <c r="J14" s="30"/>
      <c r="K14" s="30"/>
      <c r="L14" s="27">
        <f>SUM(C14:K14)</f>
        <v>0</v>
      </c>
    </row>
    <row r="15" ht="20.35" customHeight="1">
      <c r="A15" s="130">
        <f>A14+1</f>
        <v>12</v>
      </c>
      <c r="B15" s="131">
        <f>B14+7</f>
        <v>40623</v>
      </c>
      <c r="C15" s="22"/>
      <c r="D15" s="23"/>
      <c r="E15" s="23"/>
      <c r="F15" s="23"/>
      <c r="G15" s="23"/>
      <c r="H15" s="23"/>
      <c r="I15" s="23"/>
      <c r="J15" s="23"/>
      <c r="K15" s="23"/>
      <c r="L15" s="27">
        <f>SUM(C15:K15)</f>
        <v>0</v>
      </c>
    </row>
    <row r="16" ht="20.35" customHeight="1">
      <c r="A16" s="130">
        <f>A15+1</f>
        <v>13</v>
      </c>
      <c r="B16" s="131">
        <f>B15+7</f>
        <v>40630</v>
      </c>
      <c r="C16" s="29"/>
      <c r="D16" s="30"/>
      <c r="E16" s="30"/>
      <c r="F16" s="30"/>
      <c r="G16" s="30"/>
      <c r="H16" s="30"/>
      <c r="I16" s="30"/>
      <c r="J16" s="30"/>
      <c r="K16" s="30"/>
      <c r="L16" s="27">
        <f>SUM(C16:K16)</f>
        <v>0</v>
      </c>
    </row>
    <row r="17" ht="20.35" customHeight="1">
      <c r="A17" s="130">
        <f>A16+1</f>
        <v>14</v>
      </c>
      <c r="B17" s="131">
        <f>B16+7</f>
        <v>40637</v>
      </c>
      <c r="C17" s="22"/>
      <c r="D17" s="23"/>
      <c r="E17" s="23"/>
      <c r="F17" s="23"/>
      <c r="G17" s="23"/>
      <c r="H17" s="23"/>
      <c r="I17" s="23"/>
      <c r="J17" s="23"/>
      <c r="K17" s="23"/>
      <c r="L17" s="27">
        <f>SUM(C17:K17)</f>
        <v>0</v>
      </c>
    </row>
    <row r="18" ht="20.35" customHeight="1">
      <c r="A18" s="130">
        <f>A17+1</f>
        <v>15</v>
      </c>
      <c r="B18" s="131">
        <f>B17+7</f>
        <v>40644</v>
      </c>
      <c r="C18" s="29"/>
      <c r="D18" s="30"/>
      <c r="E18" s="30"/>
      <c r="F18" s="30"/>
      <c r="G18" s="30"/>
      <c r="H18" s="30"/>
      <c r="I18" s="30"/>
      <c r="J18" s="30"/>
      <c r="K18" s="30"/>
      <c r="L18" s="27">
        <f>SUM(C18:K18)</f>
        <v>0</v>
      </c>
    </row>
    <row r="19" ht="20.35" customHeight="1">
      <c r="A19" s="130">
        <f>A18+1</f>
        <v>16</v>
      </c>
      <c r="B19" s="131">
        <f>B18+7</f>
        <v>40651</v>
      </c>
      <c r="C19" s="22"/>
      <c r="D19" s="23"/>
      <c r="E19" s="23"/>
      <c r="F19" s="23"/>
      <c r="G19" s="23"/>
      <c r="H19" s="23"/>
      <c r="I19" s="23"/>
      <c r="J19" s="23"/>
      <c r="K19" s="23"/>
      <c r="L19" s="27">
        <f>SUM(C19:K19)</f>
        <v>0</v>
      </c>
    </row>
    <row r="20" ht="20.35" customHeight="1">
      <c r="A20" s="130">
        <f>A19+1</f>
        <v>17</v>
      </c>
      <c r="B20" s="131">
        <f>B19+7</f>
        <v>40658</v>
      </c>
      <c r="C20" s="29"/>
      <c r="D20" s="30"/>
      <c r="E20" s="30"/>
      <c r="F20" s="30"/>
      <c r="G20" s="30"/>
      <c r="H20" s="30"/>
      <c r="I20" s="30"/>
      <c r="J20" s="30"/>
      <c r="K20" s="30"/>
      <c r="L20" s="27">
        <f>SUM(C20:K20)</f>
        <v>0</v>
      </c>
    </row>
    <row r="21" ht="20.35" customHeight="1">
      <c r="A21" s="130">
        <f>A20+1</f>
        <v>18</v>
      </c>
      <c r="B21" s="131">
        <f>B20+7</f>
        <v>40665</v>
      </c>
      <c r="C21" s="22"/>
      <c r="D21" s="23"/>
      <c r="E21" s="23"/>
      <c r="F21" s="23"/>
      <c r="G21" s="23"/>
      <c r="H21" s="23"/>
      <c r="I21" s="23"/>
      <c r="J21" s="23"/>
      <c r="K21" s="23"/>
      <c r="L21" s="27">
        <f>SUM(C21:K21)</f>
        <v>0</v>
      </c>
    </row>
    <row r="22" ht="20.35" customHeight="1">
      <c r="A22" s="130">
        <f>A21+1</f>
        <v>19</v>
      </c>
      <c r="B22" s="131">
        <f>B21+7</f>
        <v>40672</v>
      </c>
      <c r="C22" s="29"/>
      <c r="D22" s="30"/>
      <c r="E22" s="30"/>
      <c r="F22" s="30"/>
      <c r="G22" s="30"/>
      <c r="H22" s="30"/>
      <c r="I22" s="30"/>
      <c r="J22" s="30"/>
      <c r="K22" s="30"/>
      <c r="L22" s="27">
        <f>SUM(C22:K22)</f>
        <v>0</v>
      </c>
    </row>
    <row r="23" ht="20.35" customHeight="1">
      <c r="A23" s="130">
        <f>A22+1</f>
        <v>20</v>
      </c>
      <c r="B23" s="131">
        <f>B22+7</f>
        <v>40679</v>
      </c>
      <c r="C23" s="22"/>
      <c r="D23" s="23"/>
      <c r="E23" s="23"/>
      <c r="F23" s="23"/>
      <c r="G23" s="23"/>
      <c r="H23" s="23"/>
      <c r="I23" s="23"/>
      <c r="J23" s="23"/>
      <c r="K23" s="23"/>
      <c r="L23" s="27">
        <f>SUM(C23:K23)</f>
        <v>0</v>
      </c>
    </row>
    <row r="24" ht="20.35" customHeight="1">
      <c r="A24" s="130">
        <f>A23+1</f>
        <v>21</v>
      </c>
      <c r="B24" s="131">
        <f>B23+7</f>
        <v>40686</v>
      </c>
      <c r="C24" s="29"/>
      <c r="D24" s="30"/>
      <c r="E24" s="30"/>
      <c r="F24" s="30"/>
      <c r="G24" s="30"/>
      <c r="H24" s="30"/>
      <c r="I24" s="30"/>
      <c r="J24" s="30"/>
      <c r="K24" s="30"/>
      <c r="L24" s="27">
        <f>SUM(C24:K24)</f>
        <v>0</v>
      </c>
    </row>
    <row r="25" ht="20.35" customHeight="1">
      <c r="A25" s="130">
        <f>A24+1</f>
        <v>22</v>
      </c>
      <c r="B25" s="131">
        <f>B24+7</f>
        <v>40693</v>
      </c>
      <c r="C25" s="22"/>
      <c r="D25" s="23"/>
      <c r="E25" s="23"/>
      <c r="F25" s="23"/>
      <c r="G25" s="23"/>
      <c r="H25" s="23"/>
      <c r="I25" s="23"/>
      <c r="J25" s="23"/>
      <c r="K25" s="23"/>
      <c r="L25" s="27">
        <f>SUM(C25:K25)</f>
        <v>0</v>
      </c>
    </row>
    <row r="26" ht="20.35" customHeight="1">
      <c r="A26" s="130">
        <f>A25+1</f>
        <v>23</v>
      </c>
      <c r="B26" s="131">
        <f>B25+7</f>
        <v>40700</v>
      </c>
      <c r="C26" s="29"/>
      <c r="D26" s="30"/>
      <c r="E26" s="30"/>
      <c r="F26" s="30"/>
      <c r="G26" s="30"/>
      <c r="H26" s="30"/>
      <c r="I26" s="30"/>
      <c r="J26" s="30"/>
      <c r="K26" s="30"/>
      <c r="L26" s="27">
        <f>SUM(C26:K26)</f>
        <v>0</v>
      </c>
    </row>
    <row r="27" ht="20.35" customHeight="1">
      <c r="A27" s="130">
        <f>A26+1</f>
        <v>24</v>
      </c>
      <c r="B27" s="131">
        <f>B26+7</f>
        <v>40707</v>
      </c>
      <c r="C27" s="22"/>
      <c r="D27" s="23"/>
      <c r="E27" s="23"/>
      <c r="F27" s="23"/>
      <c r="G27" s="23"/>
      <c r="H27" s="23"/>
      <c r="I27" s="23"/>
      <c r="J27" s="23"/>
      <c r="K27" s="23"/>
      <c r="L27" s="27">
        <f>SUM(C27:K27)</f>
        <v>0</v>
      </c>
    </row>
    <row r="28" ht="20.35" customHeight="1">
      <c r="A28" s="130">
        <f>A27+1</f>
        <v>25</v>
      </c>
      <c r="B28" s="131">
        <f>B27+7</f>
        <v>40714</v>
      </c>
      <c r="C28" s="29"/>
      <c r="D28" s="30"/>
      <c r="E28" s="30"/>
      <c r="F28" s="30"/>
      <c r="G28" s="30"/>
      <c r="H28" s="30"/>
      <c r="I28" s="30"/>
      <c r="J28" s="30"/>
      <c r="K28" s="30"/>
      <c r="L28" s="27">
        <f>SUM(C28:K28)</f>
        <v>0</v>
      </c>
    </row>
    <row r="29" ht="20.35" customHeight="1">
      <c r="A29" s="130">
        <f>A28+1</f>
        <v>26</v>
      </c>
      <c r="B29" s="131">
        <f>B28+7</f>
        <v>40721</v>
      </c>
      <c r="C29" s="22"/>
      <c r="D29" s="23"/>
      <c r="E29" s="23"/>
      <c r="F29" s="23"/>
      <c r="G29" s="23"/>
      <c r="H29" s="23"/>
      <c r="I29" s="23"/>
      <c r="J29" s="23"/>
      <c r="K29" s="23"/>
      <c r="L29" s="27">
        <f>SUM(C29:K29)</f>
        <v>0</v>
      </c>
    </row>
    <row r="30" ht="20.35" customHeight="1">
      <c r="A30" s="130">
        <f>A29+1</f>
        <v>27</v>
      </c>
      <c r="B30" s="131">
        <f>B29+7</f>
        <v>40728</v>
      </c>
      <c r="C30" s="29"/>
      <c r="D30" s="30"/>
      <c r="E30" s="30"/>
      <c r="F30" s="30"/>
      <c r="G30" s="30"/>
      <c r="H30" s="30"/>
      <c r="I30" s="30"/>
      <c r="J30" s="30"/>
      <c r="K30" s="30"/>
      <c r="L30" s="27">
        <f>SUM(C30:K30)</f>
        <v>0</v>
      </c>
    </row>
    <row r="31" ht="20.35" customHeight="1">
      <c r="A31" s="130">
        <f>A30+1</f>
        <v>28</v>
      </c>
      <c r="B31" s="131">
        <f>B30+7</f>
        <v>40735</v>
      </c>
      <c r="C31" s="22"/>
      <c r="D31" s="23"/>
      <c r="E31" s="23"/>
      <c r="F31" s="23"/>
      <c r="G31" s="23"/>
      <c r="H31" s="23"/>
      <c r="I31" s="23"/>
      <c r="J31" s="23"/>
      <c r="K31" s="23"/>
      <c r="L31" s="27">
        <f>SUM(C31:K31)</f>
        <v>0</v>
      </c>
    </row>
    <row r="32" ht="20.35" customHeight="1">
      <c r="A32" s="130">
        <f>A31+1</f>
        <v>29</v>
      </c>
      <c r="B32" s="131">
        <f>B31+7</f>
        <v>40742</v>
      </c>
      <c r="C32" s="29"/>
      <c r="D32" s="30"/>
      <c r="E32" s="30"/>
      <c r="F32" s="30"/>
      <c r="G32" s="30"/>
      <c r="H32" s="30"/>
      <c r="I32" s="30"/>
      <c r="J32" s="30"/>
      <c r="K32" s="30"/>
      <c r="L32" s="27">
        <f>SUM(C32:K32)</f>
        <v>0</v>
      </c>
    </row>
    <row r="33" ht="20.35" customHeight="1">
      <c r="A33" s="130">
        <f>A32+1</f>
        <v>30</v>
      </c>
      <c r="B33" s="131">
        <f>B32+7</f>
        <v>40749</v>
      </c>
      <c r="C33" s="22"/>
      <c r="D33" s="23"/>
      <c r="E33" s="23"/>
      <c r="F33" s="23"/>
      <c r="G33" s="23"/>
      <c r="H33" s="23"/>
      <c r="I33" s="23"/>
      <c r="J33" s="23"/>
      <c r="K33" s="23"/>
      <c r="L33" s="27">
        <f>SUM(C33:K33)</f>
        <v>0</v>
      </c>
    </row>
    <row r="34" ht="20.35" customHeight="1">
      <c r="A34" s="130">
        <f>A33+1</f>
        <v>31</v>
      </c>
      <c r="B34" s="131">
        <f>B33+7</f>
        <v>40756</v>
      </c>
      <c r="C34" s="29"/>
      <c r="D34" s="30"/>
      <c r="E34" s="30"/>
      <c r="F34" s="30"/>
      <c r="G34" s="30"/>
      <c r="H34" s="30"/>
      <c r="I34" s="30"/>
      <c r="J34" s="30"/>
      <c r="K34" s="30"/>
      <c r="L34" s="27">
        <f>SUM(C34:K34)</f>
        <v>0</v>
      </c>
    </row>
    <row r="35" ht="20.35" customHeight="1">
      <c r="A35" s="130">
        <f>A34+1</f>
        <v>32</v>
      </c>
      <c r="B35" s="131">
        <f>B34+7</f>
        <v>40763</v>
      </c>
      <c r="C35" s="22"/>
      <c r="D35" s="23"/>
      <c r="E35" s="23"/>
      <c r="F35" s="23"/>
      <c r="G35" s="23"/>
      <c r="H35" s="23"/>
      <c r="I35" s="23"/>
      <c r="J35" s="23"/>
      <c r="K35" s="23"/>
      <c r="L35" s="27">
        <f>SUM(C35:K35)</f>
        <v>0</v>
      </c>
    </row>
    <row r="36" ht="20.35" customHeight="1">
      <c r="A36" s="130">
        <f>A35+1</f>
        <v>33</v>
      </c>
      <c r="B36" s="131">
        <f>B35+7</f>
        <v>40770</v>
      </c>
      <c r="C36" s="29"/>
      <c r="D36" s="30"/>
      <c r="E36" s="30"/>
      <c r="F36" s="30"/>
      <c r="G36" s="30"/>
      <c r="H36" s="30"/>
      <c r="I36" s="30"/>
      <c r="J36" s="30"/>
      <c r="K36" s="30"/>
      <c r="L36" s="27">
        <f>SUM(C36:K36)</f>
        <v>0</v>
      </c>
    </row>
    <row r="37" ht="20.35" customHeight="1">
      <c r="A37" s="130">
        <f>A36+1</f>
        <v>34</v>
      </c>
      <c r="B37" s="131">
        <f>B36+7</f>
        <v>40777</v>
      </c>
      <c r="C37" s="22"/>
      <c r="D37" s="23"/>
      <c r="E37" s="23"/>
      <c r="F37" s="23"/>
      <c r="G37" s="23"/>
      <c r="H37" s="23"/>
      <c r="I37" s="23"/>
      <c r="J37" s="23"/>
      <c r="K37" s="23"/>
      <c r="L37" s="27">
        <f>SUM(C37:K37)</f>
        <v>0</v>
      </c>
    </row>
    <row r="38" ht="20.35" customHeight="1">
      <c r="A38" s="130">
        <f>A37+1</f>
        <v>35</v>
      </c>
      <c r="B38" s="131">
        <f>B37+7</f>
        <v>40784</v>
      </c>
      <c r="C38" s="29"/>
      <c r="D38" s="30"/>
      <c r="E38" s="30"/>
      <c r="F38" s="30"/>
      <c r="G38" s="30"/>
      <c r="H38" s="30"/>
      <c r="I38" s="30"/>
      <c r="J38" s="30"/>
      <c r="K38" s="30"/>
      <c r="L38" s="27">
        <f>SUM(C38:K38)</f>
        <v>0</v>
      </c>
    </row>
    <row r="39" ht="20.35" customHeight="1">
      <c r="A39" s="130">
        <f>A38+1</f>
        <v>36</v>
      </c>
      <c r="B39" s="131">
        <f>B38+7</f>
        <v>40791</v>
      </c>
      <c r="C39" s="22"/>
      <c r="D39" s="23"/>
      <c r="E39" s="23"/>
      <c r="F39" s="23"/>
      <c r="G39" s="23"/>
      <c r="H39" s="23"/>
      <c r="I39" s="23"/>
      <c r="J39" s="23"/>
      <c r="K39" s="23"/>
      <c r="L39" s="27">
        <f>SUM(C39:K39)</f>
        <v>0</v>
      </c>
    </row>
    <row r="40" ht="20.35" customHeight="1">
      <c r="A40" s="130">
        <f>A39+1</f>
        <v>37</v>
      </c>
      <c r="B40" s="131">
        <f>B39+7</f>
        <v>40798</v>
      </c>
      <c r="C40" s="29"/>
      <c r="D40" s="30"/>
      <c r="E40" s="30"/>
      <c r="F40" s="30"/>
      <c r="G40" s="30"/>
      <c r="H40" s="30"/>
      <c r="I40" s="30"/>
      <c r="J40" s="30"/>
      <c r="K40" s="30"/>
      <c r="L40" s="27">
        <f>SUM(C40:K40)</f>
        <v>0</v>
      </c>
    </row>
    <row r="41" ht="20.35" customHeight="1">
      <c r="A41" s="130">
        <f>A40+1</f>
        <v>38</v>
      </c>
      <c r="B41" s="131">
        <f>B40+7</f>
        <v>40805</v>
      </c>
      <c r="C41" s="22"/>
      <c r="D41" s="23"/>
      <c r="E41" s="23"/>
      <c r="F41" s="23"/>
      <c r="G41" s="23"/>
      <c r="H41" s="23"/>
      <c r="I41" s="23"/>
      <c r="J41" s="23"/>
      <c r="K41" s="23"/>
      <c r="L41" s="27">
        <f>SUM(C41:K41)</f>
        <v>0</v>
      </c>
    </row>
    <row r="42" ht="20.35" customHeight="1">
      <c r="A42" s="130">
        <f>A41+1</f>
        <v>39</v>
      </c>
      <c r="B42" s="131">
        <f>B41+7</f>
        <v>40812</v>
      </c>
      <c r="C42" s="29"/>
      <c r="D42" s="30"/>
      <c r="E42" s="30"/>
      <c r="F42" s="30"/>
      <c r="G42" s="30"/>
      <c r="H42" s="30"/>
      <c r="I42" s="30"/>
      <c r="J42" s="30"/>
      <c r="K42" s="30"/>
      <c r="L42" s="27">
        <f>SUM(C42:K42)</f>
        <v>0</v>
      </c>
    </row>
    <row r="43" ht="20.35" customHeight="1">
      <c r="A43" s="130">
        <f>A42+1</f>
        <v>40</v>
      </c>
      <c r="B43" s="131">
        <f>B42+7</f>
        <v>40819</v>
      </c>
      <c r="C43" s="22"/>
      <c r="D43" s="23"/>
      <c r="E43" s="23"/>
      <c r="F43" s="23"/>
      <c r="G43" s="23"/>
      <c r="H43" s="23"/>
      <c r="I43" s="23"/>
      <c r="J43" s="23"/>
      <c r="K43" s="23"/>
      <c r="L43" s="27">
        <f>SUM(C43:K43)</f>
        <v>0</v>
      </c>
    </row>
    <row r="44" ht="20.35" customHeight="1">
      <c r="A44" s="130">
        <f>A43+1</f>
        <v>41</v>
      </c>
      <c r="B44" s="131">
        <f>B43+7</f>
        <v>40826</v>
      </c>
      <c r="C44" s="29"/>
      <c r="D44" s="30"/>
      <c r="E44" s="30"/>
      <c r="F44" s="30"/>
      <c r="G44" s="30"/>
      <c r="H44" s="30"/>
      <c r="I44" s="30"/>
      <c r="J44" s="30"/>
      <c r="K44" s="30"/>
      <c r="L44" s="27">
        <f>SUM(C44:K44)</f>
        <v>0</v>
      </c>
    </row>
    <row r="45" ht="20.35" customHeight="1">
      <c r="A45" s="130">
        <f>A44+1</f>
        <v>42</v>
      </c>
      <c r="B45" s="131">
        <f>B44+7</f>
        <v>40833</v>
      </c>
      <c r="C45" s="22"/>
      <c r="D45" s="23"/>
      <c r="E45" s="23"/>
      <c r="F45" s="23"/>
      <c r="G45" s="23"/>
      <c r="H45" s="23"/>
      <c r="I45" s="23"/>
      <c r="J45" s="23"/>
      <c r="K45" s="23"/>
      <c r="L45" s="27">
        <f>SUM(C45:K45)</f>
        <v>0</v>
      </c>
    </row>
    <row r="46" ht="20.35" customHeight="1">
      <c r="A46" s="130">
        <f>A45+1</f>
        <v>43</v>
      </c>
      <c r="B46" s="131">
        <f>B45+7</f>
        <v>40840</v>
      </c>
      <c r="C46" s="29"/>
      <c r="D46" s="30"/>
      <c r="E46" s="30"/>
      <c r="F46" s="30"/>
      <c r="G46" s="30"/>
      <c r="H46" s="30"/>
      <c r="I46" s="30"/>
      <c r="J46" s="30"/>
      <c r="K46" s="30"/>
      <c r="L46" s="27">
        <f>SUM(C46:K46)</f>
        <v>0</v>
      </c>
    </row>
    <row r="47" ht="20.35" customHeight="1">
      <c r="A47" s="130">
        <f>A46+1</f>
        <v>44</v>
      </c>
      <c r="B47" s="131">
        <f>B46+7</f>
        <v>40847</v>
      </c>
      <c r="C47" s="22"/>
      <c r="D47" s="23"/>
      <c r="E47" s="23"/>
      <c r="F47" s="23"/>
      <c r="G47" s="23"/>
      <c r="H47" s="23"/>
      <c r="I47" s="23"/>
      <c r="J47" s="23"/>
      <c r="K47" s="23"/>
      <c r="L47" s="27">
        <f>SUM(C47:K47)</f>
        <v>0</v>
      </c>
    </row>
    <row r="48" ht="20.35" customHeight="1">
      <c r="A48" s="130">
        <f>A47+1</f>
        <v>45</v>
      </c>
      <c r="B48" s="131">
        <f>B47+7</f>
        <v>40854</v>
      </c>
      <c r="C48" s="29"/>
      <c r="D48" s="30"/>
      <c r="E48" s="30"/>
      <c r="F48" s="30"/>
      <c r="G48" s="30"/>
      <c r="H48" s="30"/>
      <c r="I48" s="30"/>
      <c r="J48" s="30"/>
      <c r="K48" s="30"/>
      <c r="L48" s="27">
        <f>SUM(C48:K48)</f>
        <v>0</v>
      </c>
    </row>
    <row r="49" ht="20.35" customHeight="1">
      <c r="A49" s="130">
        <f>A48+1</f>
        <v>46</v>
      </c>
      <c r="B49" s="131">
        <f>B48+7</f>
        <v>40861</v>
      </c>
      <c r="C49" s="22"/>
      <c r="D49" s="23"/>
      <c r="E49" s="23"/>
      <c r="F49" s="23"/>
      <c r="G49" s="23"/>
      <c r="H49" s="23"/>
      <c r="I49" s="23"/>
      <c r="J49" s="23"/>
      <c r="K49" s="23"/>
      <c r="L49" s="27">
        <f>SUM(C49:K49)</f>
        <v>0</v>
      </c>
    </row>
    <row r="50" ht="20.35" customHeight="1">
      <c r="A50" s="130">
        <f>A49+1</f>
        <v>47</v>
      </c>
      <c r="B50" s="131">
        <f>B49+7</f>
        <v>40868</v>
      </c>
      <c r="C50" s="29"/>
      <c r="D50" s="30"/>
      <c r="E50" s="30"/>
      <c r="F50" s="30"/>
      <c r="G50" s="30"/>
      <c r="H50" s="30"/>
      <c r="I50" s="30"/>
      <c r="J50" s="30"/>
      <c r="K50" s="30"/>
      <c r="L50" s="27">
        <f>SUM(C50:K50)</f>
        <v>0</v>
      </c>
    </row>
    <row r="51" ht="20.35" customHeight="1">
      <c r="A51" s="130">
        <f>A50+1</f>
        <v>48</v>
      </c>
      <c r="B51" s="131">
        <f>B50+7</f>
        <v>40875</v>
      </c>
      <c r="C51" s="22"/>
      <c r="D51" s="23"/>
      <c r="E51" s="23"/>
      <c r="F51" s="23"/>
      <c r="G51" s="23"/>
      <c r="H51" s="23"/>
      <c r="I51" s="23"/>
      <c r="J51" s="23"/>
      <c r="K51" s="23"/>
      <c r="L51" s="27">
        <f>SUM(C51:K51)</f>
        <v>0</v>
      </c>
    </row>
    <row r="52" ht="20.35" customHeight="1">
      <c r="A52" s="130">
        <f>A51+1</f>
        <v>49</v>
      </c>
      <c r="B52" s="131">
        <f>B51+7</f>
        <v>40882</v>
      </c>
      <c r="C52" s="29"/>
      <c r="D52" s="30"/>
      <c r="E52" s="30"/>
      <c r="F52" s="30"/>
      <c r="G52" s="30"/>
      <c r="H52" s="30"/>
      <c r="I52" s="30"/>
      <c r="J52" s="30"/>
      <c r="K52" s="30"/>
      <c r="L52" s="27">
        <f>SUM(C52:K52)</f>
        <v>0</v>
      </c>
    </row>
    <row r="53" ht="20.35" customHeight="1">
      <c r="A53" s="130">
        <f>A52+1</f>
        <v>50</v>
      </c>
      <c r="B53" s="131">
        <f>B52+7</f>
        <v>40889</v>
      </c>
      <c r="C53" s="22"/>
      <c r="D53" s="23"/>
      <c r="E53" s="23"/>
      <c r="F53" s="23"/>
      <c r="G53" s="23"/>
      <c r="H53" s="23"/>
      <c r="I53" s="23"/>
      <c r="J53" s="23"/>
      <c r="K53" s="23"/>
      <c r="L53" s="27">
        <f>SUM(C53:K53)</f>
        <v>0</v>
      </c>
    </row>
    <row r="54" ht="20.35" customHeight="1">
      <c r="A54" s="130">
        <f>A53+1</f>
        <v>51</v>
      </c>
      <c r="B54" s="131">
        <f>B53+7</f>
        <v>40896</v>
      </c>
      <c r="C54" s="29"/>
      <c r="D54" s="30"/>
      <c r="E54" s="30"/>
      <c r="F54" s="30"/>
      <c r="G54" s="30"/>
      <c r="H54" s="30"/>
      <c r="I54" s="30"/>
      <c r="J54" s="30"/>
      <c r="K54" s="30"/>
      <c r="L54" s="27">
        <f>SUM(C54:K54)</f>
        <v>0</v>
      </c>
    </row>
    <row r="55" ht="20.55" customHeight="1">
      <c r="A55" s="133">
        <f>A54+1</f>
        <v>52</v>
      </c>
      <c r="B55" s="134">
        <f>B54+7</f>
        <v>40903</v>
      </c>
      <c r="C55" s="166"/>
      <c r="D55" s="167"/>
      <c r="E55" s="167"/>
      <c r="F55" s="167"/>
      <c r="G55" s="167"/>
      <c r="H55" s="167"/>
      <c r="I55" s="167"/>
      <c r="J55" s="167"/>
      <c r="K55" s="167"/>
      <c r="L55" s="37">
        <f>SUM(C55:K55)</f>
        <v>0</v>
      </c>
    </row>
    <row r="56" ht="20.85" customHeight="1">
      <c r="A56" s="137"/>
      <c r="B56" t="s" s="138">
        <v>72</v>
      </c>
      <c r="C56" s="140"/>
      <c r="D56" s="140"/>
      <c r="E56" s="140"/>
      <c r="F56" s="140"/>
      <c r="G56" s="140"/>
      <c r="H56" s="140"/>
      <c r="I56" s="140"/>
      <c r="J56" s="140"/>
      <c r="K56" s="140"/>
      <c r="L56" s="140"/>
    </row>
    <row r="57" ht="20.65" customHeight="1">
      <c r="A57" s="141"/>
      <c r="B57" s="141"/>
      <c r="C57" s="143"/>
      <c r="D57" s="143"/>
      <c r="E57" s="143"/>
      <c r="F57" s="143"/>
      <c r="G57" s="143"/>
      <c r="H57" s="143"/>
      <c r="I57" s="143"/>
      <c r="J57" s="143"/>
      <c r="K57" s="143"/>
      <c r="L57" s="144"/>
    </row>
    <row r="58" ht="20.35" customHeight="1">
      <c r="A58" s="145"/>
      <c r="B58" s="145">
        <v>41266</v>
      </c>
      <c r="C58" s="30"/>
      <c r="D58" s="30"/>
      <c r="E58" s="30"/>
      <c r="F58" s="30"/>
      <c r="G58" s="30"/>
      <c r="H58" s="30"/>
      <c r="I58" s="30"/>
      <c r="J58" s="30"/>
      <c r="K58" s="30"/>
      <c r="L58" s="27">
        <f>SUM(C58:I58)</f>
        <v>0</v>
      </c>
    </row>
    <row r="59" ht="20.35" customHeight="1">
      <c r="A59" s="10"/>
      <c r="B59" s="10"/>
      <c r="C59" s="146"/>
      <c r="D59" s="146"/>
      <c r="E59" s="146"/>
      <c r="F59" s="146"/>
      <c r="G59" s="146"/>
      <c r="H59" s="146"/>
      <c r="I59" s="146"/>
      <c r="J59" s="146"/>
      <c r="K59" s="146"/>
      <c r="L59" s="146"/>
    </row>
  </sheetData>
  <mergeCells count="1">
    <mergeCell ref="A2:L2"/>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B3:S15"/>
  <sheetViews>
    <sheetView workbookViewId="0" showGridLines="0" defaultGridColor="1">
      <pane topLeftCell="C5" xSplit="2" ySplit="4" activePane="bottomRight" state="frozen"/>
    </sheetView>
  </sheetViews>
  <sheetFormatPr defaultColWidth="16.3333" defaultRowHeight="18" customHeight="1" outlineLevelRow="0" outlineLevelCol="0"/>
  <cols>
    <col min="1" max="1" width="2.5" style="6" customWidth="1"/>
    <col min="2" max="2" width="27.2031" style="6" customWidth="1"/>
    <col min="3" max="3" hidden="1" width="16.3333" style="6" customWidth="1"/>
    <col min="4" max="4" hidden="1" width="16.3333" style="6" customWidth="1"/>
    <col min="5" max="5" hidden="1" width="16.3333" style="6" customWidth="1"/>
    <col min="6" max="6" hidden="1" width="16.3333" style="6" customWidth="1"/>
    <col min="7" max="7" hidden="1" width="16.3333" style="6" customWidth="1"/>
    <col min="8" max="8" hidden="1" width="16.3333" style="6" customWidth="1"/>
    <col min="9" max="9" hidden="1" width="16.3333" style="6" customWidth="1"/>
    <col min="10" max="10" hidden="1" width="16.3333" style="6" customWidth="1"/>
    <col min="11" max="11" hidden="1" width="16.3333" style="6" customWidth="1"/>
    <col min="12" max="12" hidden="1" width="16.3333" style="6" customWidth="1"/>
    <col min="13" max="13" hidden="1" width="16.3333" style="6" customWidth="1"/>
    <col min="14" max="14" hidden="1" width="16.3333" style="6" customWidth="1"/>
    <col min="15" max="15" hidden="1" width="16.3333" style="6" customWidth="1"/>
    <col min="16" max="16" hidden="1" width="16.3333" style="6" customWidth="1"/>
    <col min="17" max="17" width="14.3672" style="6" customWidth="1"/>
    <col min="18" max="18" width="14.3672" style="6" customWidth="1"/>
    <col min="19" max="19" width="14.3672" style="6" customWidth="1"/>
    <col min="20" max="256" width="16.3516" style="6" customWidth="1"/>
  </cols>
  <sheetData>
    <row r="1" ht="16" customHeight="1"/>
    <row r="2" ht="31" customHeight="1">
      <c r="B2" t="s" s="7">
        <v>5</v>
      </c>
      <c r="C2" s="7"/>
      <c r="D2" s="7"/>
      <c r="E2" s="7"/>
      <c r="F2" s="7"/>
      <c r="G2" s="7"/>
      <c r="H2" s="7"/>
      <c r="I2" s="7"/>
      <c r="J2" s="7"/>
      <c r="K2" s="7"/>
      <c r="L2" s="7"/>
      <c r="M2" s="7"/>
      <c r="N2" s="7"/>
      <c r="O2" s="7"/>
      <c r="P2" s="7"/>
      <c r="Q2" s="7"/>
      <c r="R2" s="7"/>
      <c r="S2" s="7"/>
    </row>
    <row r="3" ht="33.2" customHeight="1">
      <c r="B3" s="8">
        <f t="shared" si="0" ref="B3:B4">TODAY()-WEEKDAY(TODAY())+1</f>
        <v>41547</v>
      </c>
      <c r="C3" s="9"/>
      <c r="D3" s="10"/>
      <c r="E3" s="10"/>
      <c r="F3" s="10"/>
      <c r="G3" s="10"/>
      <c r="H3" s="10"/>
      <c r="I3" s="10"/>
      <c r="J3" s="10"/>
      <c r="K3" s="10"/>
      <c r="L3" s="10"/>
      <c r="M3" s="10"/>
      <c r="N3" s="10"/>
      <c r="O3" s="10"/>
      <c r="P3" s="11"/>
      <c r="Q3" s="12"/>
      <c r="R3" s="12"/>
      <c r="S3" s="12"/>
    </row>
    <row r="4" ht="20.55" customHeight="1">
      <c r="B4" s="13">
        <f t="shared" si="0"/>
        <v>41547</v>
      </c>
      <c r="C4" s="14">
        <v>2000</v>
      </c>
      <c r="D4" s="14">
        <v>2001</v>
      </c>
      <c r="E4" s="14">
        <v>2002</v>
      </c>
      <c r="F4" s="14">
        <v>2003</v>
      </c>
      <c r="G4" s="14">
        <v>2004</v>
      </c>
      <c r="H4" s="14">
        <v>2005</v>
      </c>
      <c r="I4" s="14">
        <v>2006</v>
      </c>
      <c r="J4" s="14">
        <v>2007</v>
      </c>
      <c r="K4" s="14">
        <v>2008</v>
      </c>
      <c r="L4" s="14">
        <v>2009</v>
      </c>
      <c r="M4" s="14">
        <v>2010</v>
      </c>
      <c r="N4" s="14">
        <v>2011</v>
      </c>
      <c r="O4" s="14">
        <v>2012</v>
      </c>
      <c r="P4" s="14">
        <v>2013</v>
      </c>
      <c r="Q4" s="15">
        <v>2016</v>
      </c>
      <c r="R4" s="15">
        <v>2017</v>
      </c>
      <c r="S4" t="s" s="16">
        <v>7</v>
      </c>
    </row>
    <row r="5" ht="20.55" customHeight="1">
      <c r="B5" t="s" s="17">
        <v>8</v>
      </c>
      <c r="C5" s="18"/>
      <c r="D5" s="19"/>
      <c r="E5" s="19"/>
      <c r="F5" s="19">
        <f t="shared" si="2" ref="F5:M11">#REF!</f>
      </c>
      <c r="G5" s="19"/>
      <c r="H5" s="19"/>
      <c r="I5" s="19"/>
      <c r="J5" s="19"/>
      <c r="K5" s="19"/>
      <c r="L5" s="19"/>
      <c r="M5" s="19">
        <f>#REF!</f>
      </c>
      <c r="N5" s="19">
        <f>#REF!</f>
      </c>
      <c r="O5" s="19">
        <f>#REF!</f>
      </c>
      <c r="P5" s="19">
        <f>#REF!</f>
      </c>
      <c r="Q5" s="20">
        <f>LOOKUP((B4-363),'2016 Worship Data - Weekly Wors'!B4:B55,'2016 Worship Data - Weekly Wors'!G4:G55)</f>
        <v>0</v>
      </c>
      <c r="R5" s="20">
        <f>LOOKUP(B4,'2017 Worship Data - Weekly Wors'!B4:B56,'2017 Worship Data - Weekly Wors'!G4:G56)</f>
        <v>0</v>
      </c>
      <c r="S5" s="19">
        <f>(R5-Q5)/Q5</f>
      </c>
    </row>
    <row r="6" ht="20.35" customHeight="1">
      <c r="B6" t="s" s="21">
        <v>9</v>
      </c>
      <c r="C6" s="22"/>
      <c r="D6" s="23"/>
      <c r="E6" s="23"/>
      <c r="F6" s="23">
        <f t="shared" si="2"/>
      </c>
      <c r="G6" s="23"/>
      <c r="H6" s="23"/>
      <c r="I6" s="23"/>
      <c r="J6" s="23"/>
      <c r="K6" s="23"/>
      <c r="L6" s="23"/>
      <c r="M6" s="23">
        <f>#REF!</f>
      </c>
      <c r="N6" s="23">
        <f>#REF!</f>
      </c>
      <c r="O6" s="23">
        <f>#REF!</f>
      </c>
      <c r="P6" s="23">
        <f>#REF!</f>
      </c>
      <c r="Q6" s="24">
        <f>LOOKUP((B4-363),'2016 Worship Data - Weekly Wors'!B4:B55,'2016 Worship Data - Weekly Wors'!H4:H55)</f>
        <v>0</v>
      </c>
      <c r="R6" s="24">
        <f>LOOKUP(B4,'2017 Worship Data - Weekly Wors'!B4:B56,'2017 Worship Data - Weekly Wors'!H4:H56)</f>
        <v>0</v>
      </c>
      <c r="S6" s="23">
        <f>(R6-Q6)/Q6</f>
      </c>
    </row>
    <row r="7" ht="20.35" customHeight="1">
      <c r="B7" t="s" s="25">
        <v>10</v>
      </c>
      <c r="C7" s="26">
        <f>SUM(C5:C6)</f>
        <v>0</v>
      </c>
      <c r="D7" s="27">
        <f>SUM(D5:D6)</f>
        <v>0</v>
      </c>
      <c r="E7" s="27">
        <f>SUM(E5:E6)</f>
        <v>0</v>
      </c>
      <c r="F7" s="28">
        <f>SUM(F5:F6)</f>
      </c>
      <c r="G7" s="28">
        <f>SUM(G5:G6)</f>
      </c>
      <c r="H7" s="28">
        <f>SUM(H5:H6)</f>
      </c>
      <c r="I7" s="28">
        <f>SUM(I5:I6)</f>
      </c>
      <c r="J7" s="28">
        <f>SUM(J5:J6)</f>
      </c>
      <c r="K7" s="28">
        <f>SUM(K5:K6)</f>
      </c>
      <c r="L7" s="27">
        <f>SUM(L5:L6)</f>
        <v>0</v>
      </c>
      <c r="M7" s="28">
        <f>SUM(M5:M6)</f>
      </c>
      <c r="N7" s="28">
        <f>SUM(N5:N6)</f>
      </c>
      <c r="O7" s="28">
        <f>SUM(O5:O6)</f>
      </c>
      <c r="P7" s="28">
        <f>SUM(P5:P6)</f>
      </c>
      <c r="Q7" s="27">
        <f>SUM(Q5:Q6)</f>
        <v>0</v>
      </c>
      <c r="R7" s="27">
        <f>SUM(R5:R6)</f>
        <v>0</v>
      </c>
      <c r="S7" s="28">
        <f>(R7-Q7)/Q7</f>
      </c>
    </row>
    <row r="8" ht="20.35" customHeight="1">
      <c r="B8" t="s" s="21">
        <v>11</v>
      </c>
      <c r="C8" s="22">
        <f>#REF!</f>
      </c>
      <c r="D8" s="23">
        <f>#REF!</f>
      </c>
      <c r="E8" s="23"/>
      <c r="F8" s="23"/>
      <c r="G8" s="23"/>
      <c r="H8" s="23"/>
      <c r="I8" s="23"/>
      <c r="J8" s="23"/>
      <c r="K8" s="23"/>
      <c r="L8" s="23"/>
      <c r="M8" s="23">
        <f t="shared" si="2"/>
      </c>
      <c r="N8" s="23"/>
      <c r="O8" s="23">
        <f>#REF!</f>
      </c>
      <c r="P8" s="23">
        <f>#REF!</f>
      </c>
      <c r="Q8" s="24">
        <f>LOOKUP((B4-363),'2016 Worship Data - Weekly Wors'!B4:B55,'2016 Worship Data - Weekly Wors'!C4:C55)</f>
        <v>0</v>
      </c>
      <c r="R8" s="24">
        <f>LOOKUP(B4,'2017 Worship Data - Weekly Wors'!B4:B56,'2017 Worship Data - Weekly Wors'!C4:C56)</f>
        <v>0</v>
      </c>
      <c r="S8" s="23">
        <f>(R8-Q8)/Q8</f>
      </c>
    </row>
    <row r="9" ht="20.35" customHeight="1">
      <c r="B9" t="s" s="21">
        <v>12</v>
      </c>
      <c r="C9" s="29">
        <f>#REF!</f>
      </c>
      <c r="D9" s="30">
        <f>#REF!</f>
      </c>
      <c r="E9" s="30"/>
      <c r="F9" s="30"/>
      <c r="G9" s="30"/>
      <c r="H9" s="30"/>
      <c r="I9" s="30"/>
      <c r="J9" s="30"/>
      <c r="K9" s="30"/>
      <c r="L9" s="30"/>
      <c r="M9" s="30">
        <f t="shared" si="2"/>
      </c>
      <c r="N9" s="30"/>
      <c r="O9" s="30"/>
      <c r="P9" s="30"/>
      <c r="Q9" s="31">
        <f>LOOKUP((B4-363),'2016 Worship Data - Weekly Wors'!B4:B55,'2016 Worship Data - Weekly Wors'!D4:D55)</f>
        <v>0</v>
      </c>
      <c r="R9" s="31">
        <f>LOOKUP(B4,'2017 Worship Data - Weekly Wors'!B4:B56,'2017 Worship Data - Weekly Wors'!D4:D56)</f>
        <v>0</v>
      </c>
      <c r="S9" s="30">
        <f>(R9-Q9)/Q9</f>
      </c>
    </row>
    <row r="10" ht="20.35" customHeight="1">
      <c r="B10" t="s" s="21">
        <v>13</v>
      </c>
      <c r="C10" s="22">
        <f>#REF!</f>
      </c>
      <c r="D10" s="23">
        <f>#REF!</f>
      </c>
      <c r="E10" s="23"/>
      <c r="F10" s="23"/>
      <c r="G10" s="23"/>
      <c r="H10" s="23"/>
      <c r="I10" s="23"/>
      <c r="J10" s="23"/>
      <c r="K10" s="23"/>
      <c r="L10" s="23"/>
      <c r="M10" s="23">
        <f t="shared" si="2"/>
      </c>
      <c r="N10" s="23"/>
      <c r="O10" s="23">
        <f>#REF!</f>
      </c>
      <c r="P10" s="23">
        <f>#REF!</f>
      </c>
      <c r="Q10" s="24">
        <f>LOOKUP((B4-363),'2016 Worship Data - Weekly Wors'!B4:B55,'2016 Worship Data - Weekly Wors'!E4:E55)</f>
        <v>0</v>
      </c>
      <c r="R10" s="24">
        <f>LOOKUP(B4,'2017 Worship Data - Weekly Wors'!B4:B56,'2017 Worship Data - Weekly Wors'!E4:E56)</f>
        <v>0</v>
      </c>
      <c r="S10" s="23">
        <f>(R10-Q10)/Q10</f>
      </c>
    </row>
    <row r="11" ht="20.35" customHeight="1">
      <c r="B11" t="s" s="21">
        <v>14</v>
      </c>
      <c r="C11" s="29">
        <f>#REF!</f>
      </c>
      <c r="D11" s="30">
        <f>#REF!</f>
      </c>
      <c r="E11" s="30"/>
      <c r="F11" s="30"/>
      <c r="G11" s="30"/>
      <c r="H11" s="30"/>
      <c r="I11" s="30"/>
      <c r="J11" s="30"/>
      <c r="K11" s="30"/>
      <c r="L11" s="30"/>
      <c r="M11" s="30">
        <f t="shared" si="2"/>
      </c>
      <c r="N11" s="30"/>
      <c r="O11" s="30">
        <f>#REF!</f>
      </c>
      <c r="P11" s="30">
        <f>#REF!</f>
      </c>
      <c r="Q11" s="31">
        <f>LOOKUP((B4-363),'2016 Worship Data - Weekly Wors'!B4:B55,'2016 Worship Data - Weekly Wors'!F4:F55)</f>
        <v>0</v>
      </c>
      <c r="R11" s="31">
        <f>LOOKUP(B4,'2017 Worship Data - Weekly Wors'!B4:B56,'2017 Worship Data - Weekly Wors'!F4:F56)</f>
        <v>0</v>
      </c>
      <c r="S11" s="30">
        <f>(R11-Q11)/Q11</f>
      </c>
    </row>
    <row r="12" ht="20.35" customHeight="1">
      <c r="B12" t="s" s="25">
        <v>15</v>
      </c>
      <c r="C12" s="32">
        <f>SUM(C8:C11)</f>
      </c>
      <c r="D12" s="28">
        <f>SUM(D8:D11)</f>
      </c>
      <c r="E12" s="27">
        <f>SUM(E8:E11)</f>
        <v>0</v>
      </c>
      <c r="F12" s="27">
        <f>SUM(F8:F11)</f>
        <v>0</v>
      </c>
      <c r="G12" s="27">
        <f>SUM(G8:G11)</f>
        <v>0</v>
      </c>
      <c r="H12" s="27">
        <f>SUM(H8:H11)</f>
        <v>0</v>
      </c>
      <c r="I12" s="27">
        <f>SUM(I8:I11)</f>
        <v>0</v>
      </c>
      <c r="J12" s="27">
        <f>SUM(J8:J11)</f>
        <v>0</v>
      </c>
      <c r="K12" s="27">
        <f>SUM(K8:K11)</f>
        <v>0</v>
      </c>
      <c r="L12" s="27">
        <f>SUM(L8:L11)</f>
        <v>0</v>
      </c>
      <c r="M12" s="28">
        <f>SUM(M8:M11)</f>
      </c>
      <c r="N12" s="28">
        <f>SUM(N8:N11)</f>
      </c>
      <c r="O12" s="28">
        <f>SUM(O8:O11)</f>
      </c>
      <c r="P12" s="28">
        <f>SUM(P8:P11)</f>
      </c>
      <c r="Q12" s="33">
        <f>SUM(Q8:Q11)</f>
        <v>0</v>
      </c>
      <c r="R12" s="33">
        <f>SUM(R8:R11)</f>
        <v>0</v>
      </c>
      <c r="S12" s="28">
        <f>(R12-Q12)/Q12</f>
      </c>
    </row>
    <row r="13" ht="20.35" customHeight="1">
      <c r="B13" t="s" s="21">
        <v>16</v>
      </c>
      <c r="C13" s="29">
        <f>#REF!</f>
      </c>
      <c r="D13" s="30">
        <f>#REF!</f>
      </c>
      <c r="E13" s="30"/>
      <c r="F13" s="30"/>
      <c r="G13" s="30"/>
      <c r="H13" s="30"/>
      <c r="I13" s="30"/>
      <c r="J13" s="30"/>
      <c r="K13" s="30"/>
      <c r="L13" s="30"/>
      <c r="M13" s="30"/>
      <c r="N13" s="30"/>
      <c r="O13" s="30"/>
      <c r="P13" s="30"/>
      <c r="Q13" s="31">
        <f>LOOKUP((B4-363),'2016 Worship Data - Weekly Wors'!B4:B55,'2016 Worship Data - Weekly Wors'!I4:I55)</f>
        <v>0</v>
      </c>
      <c r="R13" s="31">
        <f>LOOKUP(B4,'2017 Worship Data - Weekly Wors'!B4:B56,'2017 Worship Data - Weekly Wors'!I4:I56)</f>
        <v>0</v>
      </c>
      <c r="S13" s="30">
        <f>(R13-Q13)/Q13</f>
      </c>
    </row>
    <row r="14" ht="20.55" customHeight="1">
      <c r="B14" t="s" s="34">
        <v>17</v>
      </c>
      <c r="C14" s="35">
        <f>SUM(C13:C13)</f>
      </c>
      <c r="D14" s="36">
        <f>SUM(D13:D13)</f>
      </c>
      <c r="E14" s="37">
        <f>SUM(E13:E13)</f>
        <v>0</v>
      </c>
      <c r="F14" s="37">
        <f>SUM(F13:F13)</f>
        <v>0</v>
      </c>
      <c r="G14" s="37">
        <f>SUM(G13:G13)</f>
        <v>0</v>
      </c>
      <c r="H14" s="37">
        <f>SUM(H13:H13)</f>
        <v>0</v>
      </c>
      <c r="I14" s="37">
        <f>SUM(I13:I13)</f>
        <v>0</v>
      </c>
      <c r="J14" s="37">
        <f>SUM(J13:J13)</f>
        <v>0</v>
      </c>
      <c r="K14" s="37">
        <f>SUM(K13:K13)</f>
        <v>0</v>
      </c>
      <c r="L14" s="37">
        <f>SUM(L13:L13)</f>
        <v>0</v>
      </c>
      <c r="M14" s="37">
        <f>SUM(M13:M13)</f>
        <v>0</v>
      </c>
      <c r="N14" s="37">
        <f>SUM(N13:N13)</f>
        <v>0</v>
      </c>
      <c r="O14" s="37">
        <f>SUM(O13:O13)</f>
        <v>0</v>
      </c>
      <c r="P14" s="37">
        <f>SUM(P13:P13)</f>
        <v>0</v>
      </c>
      <c r="Q14" s="37">
        <f>Q13</f>
        <v>0</v>
      </c>
      <c r="R14" s="37">
        <f>SUM(R13)</f>
        <v>0</v>
      </c>
      <c r="S14" s="36">
        <f>(R14-Q14)/Q14</f>
      </c>
    </row>
    <row r="15" ht="20.55" customHeight="1">
      <c r="B15" t="s" s="38">
        <v>18</v>
      </c>
      <c r="C15" s="39">
        <f>C7+C12+C14</f>
      </c>
      <c r="D15" s="39">
        <f>D7+D12+D14</f>
      </c>
      <c r="E15" s="40">
        <f>E7+E12+E14</f>
        <v>0</v>
      </c>
      <c r="F15" s="39">
        <f>F7+F12+F14</f>
      </c>
      <c r="G15" s="39">
        <f>G7+G12+G14</f>
      </c>
      <c r="H15" s="39">
        <f>H7+H12+H14</f>
      </c>
      <c r="I15" s="39">
        <f>I7+I12+I14</f>
      </c>
      <c r="J15" s="39">
        <f>J7+J12+J14</f>
      </c>
      <c r="K15" s="39">
        <f>K7+K12+K14</f>
      </c>
      <c r="L15" s="40">
        <f>L7+L12+L14</f>
        <v>0</v>
      </c>
      <c r="M15" s="39">
        <f>M7+M12+M14</f>
      </c>
      <c r="N15" s="39">
        <f>N7+N12+N14</f>
      </c>
      <c r="O15" s="39">
        <f>O7+O12+O14</f>
      </c>
      <c r="P15" s="39">
        <f>P7+P12+P14</f>
      </c>
      <c r="Q15" s="40">
        <f>SUM(Q7,Q12,Q14)</f>
        <v>0</v>
      </c>
      <c r="R15" s="40">
        <f>SUM(R7,R12,R14)</f>
        <v>0</v>
      </c>
      <c r="S15" s="39">
        <f>(R15-Q15)/Q15</f>
      </c>
    </row>
  </sheetData>
  <mergeCells count="1">
    <mergeCell ref="B2:S2"/>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2:AC17"/>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2.8984" style="41" customWidth="1"/>
    <col min="2" max="2" hidden="1" width="16.3333" style="41" customWidth="1"/>
    <col min="3" max="3" hidden="1" width="16.3333" style="41" customWidth="1"/>
    <col min="4" max="4" hidden="1" width="16.3333" style="41" customWidth="1"/>
    <col min="5" max="5" hidden="1" width="16.3333" style="41" customWidth="1"/>
    <col min="6" max="6" hidden="1" width="16.3333" style="41" customWidth="1"/>
    <col min="7" max="7" hidden="1" width="16.3333" style="41" customWidth="1"/>
    <col min="8" max="8" hidden="1" width="16.3333" style="41" customWidth="1"/>
    <col min="9" max="9" hidden="1" width="16.3333" style="41" customWidth="1"/>
    <col min="10" max="10" hidden="1" width="16.3333" style="41" customWidth="1"/>
    <col min="11" max="11" hidden="1" width="16.3333" style="41" customWidth="1"/>
    <col min="12" max="12" hidden="1" width="16.3333" style="41" customWidth="1"/>
    <col min="13" max="13" hidden="1" width="16.3333" style="41" customWidth="1"/>
    <col min="14" max="14" hidden="1" width="16.3333" style="41" customWidth="1"/>
    <col min="15" max="15" hidden="1" width="16.3333" style="41" customWidth="1"/>
    <col min="16" max="16" width="7.0625" style="41" customWidth="1"/>
    <col min="17" max="17" width="7.0625" style="41" customWidth="1"/>
    <col min="18" max="18" width="7.0625" style="41" customWidth="1"/>
    <col min="19" max="19" width="7.0625" style="41" customWidth="1"/>
    <col min="20" max="20" width="7.0625" style="41" customWidth="1"/>
    <col min="21" max="21" width="7.0625" style="41" customWidth="1"/>
    <col min="22" max="22" width="7.0625" style="41" customWidth="1"/>
    <col min="23" max="23" width="7.0625" style="41" customWidth="1"/>
    <col min="24" max="24" width="7.0625" style="41" customWidth="1"/>
    <col min="25" max="25" width="7.0625" style="41" customWidth="1"/>
    <col min="26" max="26" width="7.0625" style="41" customWidth="1"/>
    <col min="27" max="27" width="10.8828" style="41" customWidth="1"/>
    <col min="28" max="28" width="11.5625" style="41" customWidth="1"/>
    <col min="29" max="29" width="11.4688" style="41" customWidth="1"/>
    <col min="30" max="256" width="16.3516" style="41" customWidth="1"/>
  </cols>
  <sheetData>
    <row r="1" ht="27" customHeight="1">
      <c r="A1" t="s" s="42">
        <v>20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ht="44.55" customHeight="1">
      <c r="A2" t="s" s="43">
        <v>22</v>
      </c>
      <c r="B2" s="14">
        <v>2000</v>
      </c>
      <c r="C2" s="14">
        <v>2001</v>
      </c>
      <c r="D2" s="14">
        <v>2002</v>
      </c>
      <c r="E2" s="14">
        <v>2003</v>
      </c>
      <c r="F2" s="14">
        <v>2004</v>
      </c>
      <c r="G2" s="14">
        <v>2005</v>
      </c>
      <c r="H2" s="14">
        <v>2006</v>
      </c>
      <c r="I2" s="14">
        <v>2007</v>
      </c>
      <c r="J2" s="14">
        <v>2008</v>
      </c>
      <c r="K2" s="14">
        <v>2009</v>
      </c>
      <c r="L2" s="14">
        <v>2010</v>
      </c>
      <c r="M2" s="14">
        <v>2011</v>
      </c>
      <c r="N2" s="14">
        <v>2012</v>
      </c>
      <c r="O2" s="14">
        <v>2013</v>
      </c>
      <c r="P2" s="14">
        <v>2007</v>
      </c>
      <c r="Q2" s="14">
        <v>2008</v>
      </c>
      <c r="R2" s="14">
        <v>2009</v>
      </c>
      <c r="S2" s="14">
        <v>2010</v>
      </c>
      <c r="T2" s="14">
        <v>2011</v>
      </c>
      <c r="U2" s="14">
        <v>2012</v>
      </c>
      <c r="V2" s="14">
        <v>2013</v>
      </c>
      <c r="W2" s="14">
        <v>2014</v>
      </c>
      <c r="X2" s="14">
        <v>2015</v>
      </c>
      <c r="Y2" s="14">
        <v>2016</v>
      </c>
      <c r="Z2" s="14">
        <v>2017</v>
      </c>
      <c r="AA2" t="s" s="43">
        <v>23</v>
      </c>
      <c r="AB2" t="s" s="43">
        <v>24</v>
      </c>
      <c r="AC2" t="s" s="43">
        <v>25</v>
      </c>
    </row>
    <row r="3" ht="20.55" customHeight="1">
      <c r="A3" t="s" s="17">
        <v>8</v>
      </c>
      <c r="B3" s="18"/>
      <c r="C3" s="19"/>
      <c r="D3" s="19"/>
      <c r="E3" s="19">
        <f t="shared" si="0" ref="E3:L13">#REF!</f>
      </c>
      <c r="F3" s="19"/>
      <c r="G3" s="19"/>
      <c r="H3" s="19"/>
      <c r="I3" s="19"/>
      <c r="J3" s="19"/>
      <c r="K3" s="19"/>
      <c r="L3" s="19">
        <f>#REF!</f>
      </c>
      <c r="M3" s="19">
        <f>#REF!</f>
      </c>
      <c r="N3" s="19">
        <f>#REF!</f>
      </c>
      <c r="O3" s="19">
        <f>#REF!</f>
      </c>
      <c r="P3" s="19"/>
      <c r="Q3" s="19"/>
      <c r="R3" s="19"/>
      <c r="S3" s="19"/>
      <c r="T3" s="19"/>
      <c r="U3" s="19">
        <f>#REF!</f>
      </c>
      <c r="V3" s="19">
        <f>#REF!</f>
      </c>
      <c r="W3" s="19">
        <f>#REF!</f>
      </c>
      <c r="X3" s="20">
        <f>'2015 Worship Data - Weekly Wors'!G56</f>
        <v>0</v>
      </c>
      <c r="Y3" s="20">
        <f>'2016 Worship Data - Weekly Wors'!G56</f>
        <v>0</v>
      </c>
      <c r="Z3" s="19">
        <f>'2017 Worship Data - Weekly Wors'!G57</f>
      </c>
      <c r="AA3" s="44">
        <f>(Z3-Y3)/Y3</f>
      </c>
      <c r="AB3" s="44">
        <f>((Z3-X3)/Z3)/2</f>
      </c>
      <c r="AC3" s="44">
        <f>((Z3-W3)/Z3)/3</f>
      </c>
    </row>
    <row r="4" ht="20.35" customHeight="1">
      <c r="A4" t="s" s="21">
        <v>9</v>
      </c>
      <c r="B4" s="22"/>
      <c r="C4" s="23"/>
      <c r="D4" s="23"/>
      <c r="E4" s="23">
        <f t="shared" si="0"/>
      </c>
      <c r="F4" s="23"/>
      <c r="G4" s="23"/>
      <c r="H4" s="23"/>
      <c r="I4" s="23"/>
      <c r="J4" s="23"/>
      <c r="K4" s="23"/>
      <c r="L4" s="23">
        <f>#REF!</f>
      </c>
      <c r="M4" s="23">
        <f>#REF!</f>
      </c>
      <c r="N4" s="23">
        <f>#REF!</f>
      </c>
      <c r="O4" s="23">
        <f>#REF!</f>
      </c>
      <c r="P4" s="23">
        <f>#REF!</f>
      </c>
      <c r="Q4" s="23">
        <f>#REF!</f>
      </c>
      <c r="R4" s="23">
        <f>#REF!</f>
      </c>
      <c r="S4" s="23"/>
      <c r="T4" s="23"/>
      <c r="U4" s="23">
        <f>#REF!</f>
      </c>
      <c r="V4" s="23">
        <f>#REF!</f>
      </c>
      <c r="W4" s="23">
        <f>#REF!</f>
      </c>
      <c r="X4" s="24">
        <f>'2015 Worship Data - Weekly Wors'!H56</f>
        <v>0</v>
      </c>
      <c r="Y4" s="24">
        <f>'2016 Worship Data - Weekly Wors'!H56</f>
        <v>0</v>
      </c>
      <c r="Z4" s="23">
        <f>'2017 Worship Data - Weekly Wors'!H57</f>
      </c>
      <c r="AA4" s="45">
        <f>(Z4-Y4)/Y4</f>
      </c>
      <c r="AB4" s="45">
        <f>((Z4-X4)/Z4)/2</f>
      </c>
      <c r="AC4" s="45">
        <f>((Z4-W4)/Z4)/3</f>
      </c>
    </row>
    <row r="5" ht="20.35" customHeight="1">
      <c r="A5" t="s" s="25">
        <v>26</v>
      </c>
      <c r="B5" s="26">
        <f>SUM(B3:B4)</f>
        <v>0</v>
      </c>
      <c r="C5" s="27">
        <f>SUM(C3:C4)</f>
        <v>0</v>
      </c>
      <c r="D5" s="27">
        <f>SUM(D3:D4)</f>
        <v>0</v>
      </c>
      <c r="E5" s="28">
        <f>SUM(E3:E4)</f>
      </c>
      <c r="F5" s="28">
        <f>SUM(F3:F4)</f>
      </c>
      <c r="G5" s="28">
        <f>SUM(G3:G4)</f>
      </c>
      <c r="H5" s="28">
        <f>SUM(H3:H4)</f>
      </c>
      <c r="I5" s="28">
        <f>SUM(I3:I4)</f>
      </c>
      <c r="J5" s="28">
        <f>SUM(J3:J4)</f>
      </c>
      <c r="K5" s="27">
        <f>SUM(K3:K4)</f>
        <v>0</v>
      </c>
      <c r="L5" s="28">
        <f>SUM(L3:L4)</f>
      </c>
      <c r="M5" s="28">
        <f>SUM(M3:M4)</f>
      </c>
      <c r="N5" s="28">
        <f>SUM(N3:N4)</f>
      </c>
      <c r="O5" s="28">
        <f>SUM(O3:O4)</f>
      </c>
      <c r="P5" s="28">
        <f>SUM(P3:P4)</f>
      </c>
      <c r="Q5" s="28">
        <f>SUM(Q3:Q4)</f>
      </c>
      <c r="R5" s="28">
        <f>SUM(R3:R4)</f>
      </c>
      <c r="S5" s="28"/>
      <c r="T5" s="28"/>
      <c r="U5" s="28">
        <f>SUM(U3:U4)</f>
      </c>
      <c r="V5" s="28">
        <f>SUM(V3:V4)</f>
      </c>
      <c r="W5" s="28">
        <f>SUM(W3:W4)</f>
      </c>
      <c r="X5" s="27">
        <f>SUM(X3:X4)</f>
        <v>0</v>
      </c>
      <c r="Y5" s="27">
        <f>SUM(Y3:Y4)</f>
        <v>0</v>
      </c>
      <c r="Z5" s="28">
        <f>SUM(Z3:Z4)</f>
      </c>
      <c r="AA5" s="46">
        <f>(Z5-Y5)/Y5</f>
      </c>
      <c r="AB5" s="46">
        <f>((Z5-X5)/Z5)/2</f>
      </c>
      <c r="AC5" s="46">
        <f>((Z5-W5)/Z5)/3</f>
      </c>
    </row>
    <row r="6" ht="20.35" customHeight="1">
      <c r="A6" t="s" s="21">
        <v>27</v>
      </c>
      <c r="B6" s="22">
        <f>#REF!</f>
      </c>
      <c r="C6" s="23">
        <f>#REF!</f>
      </c>
      <c r="D6" s="23"/>
      <c r="E6" s="23"/>
      <c r="F6" s="23"/>
      <c r="G6" s="23"/>
      <c r="H6" s="23"/>
      <c r="I6" s="23"/>
      <c r="J6" s="23"/>
      <c r="K6" s="23"/>
      <c r="L6" s="23">
        <f t="shared" si="0"/>
      </c>
      <c r="M6" s="23"/>
      <c r="N6" s="23">
        <f>#REF!</f>
      </c>
      <c r="O6" s="23">
        <f>#REF!</f>
      </c>
      <c r="P6" s="23">
        <f>#REF!</f>
      </c>
      <c r="Q6" s="23">
        <f>#REF!</f>
      </c>
      <c r="R6" s="23">
        <f>#REF!</f>
      </c>
      <c r="S6" s="23">
        <f>#REF!</f>
      </c>
      <c r="T6" s="23">
        <f>#REF!</f>
      </c>
      <c r="U6" s="23">
        <f>#REF!</f>
      </c>
      <c r="V6" s="23">
        <f>#REF!</f>
      </c>
      <c r="W6" s="23">
        <f>#REF!</f>
      </c>
      <c r="X6" s="24">
        <f>'2015 Worship Data - Weekly Wors'!C56</f>
        <v>0</v>
      </c>
      <c r="Y6" s="24">
        <f>'2016 Worship Data - Weekly Wors'!C56</f>
        <v>0</v>
      </c>
      <c r="Z6" s="23">
        <f>'2017 Worship Data - Weekly Wors'!C57</f>
      </c>
      <c r="AA6" s="45">
        <f>(Z6-Y6)/Y6</f>
      </c>
      <c r="AB6" s="45">
        <f>(Z6-X6)/Z6</f>
      </c>
      <c r="AC6" s="45">
        <f>((Z6-W6)/Z6)/3</f>
      </c>
    </row>
    <row r="7" ht="20.35" customHeight="1">
      <c r="A7" t="s" s="21">
        <v>28</v>
      </c>
      <c r="B7" s="29">
        <f>#REF!</f>
      </c>
      <c r="C7" s="30">
        <f>#REF!</f>
      </c>
      <c r="D7" s="30"/>
      <c r="E7" s="30"/>
      <c r="F7" s="30"/>
      <c r="G7" s="30"/>
      <c r="H7" s="30"/>
      <c r="I7" s="30"/>
      <c r="J7" s="30"/>
      <c r="K7" s="30"/>
      <c r="L7" s="30">
        <f t="shared" si="0"/>
      </c>
      <c r="M7" s="30"/>
      <c r="N7" s="30"/>
      <c r="O7" s="30"/>
      <c r="P7" s="30">
        <f>#REF!</f>
      </c>
      <c r="Q7" s="30">
        <f>#REF!</f>
      </c>
      <c r="R7" s="30">
        <f>#REF!</f>
      </c>
      <c r="S7" s="30">
        <f>#REF!</f>
      </c>
      <c r="T7" s="30">
        <f>#REF!</f>
      </c>
      <c r="U7" s="30">
        <f>#REF!</f>
      </c>
      <c r="V7" s="30">
        <f>#REF!</f>
      </c>
      <c r="W7" s="30">
        <f>#REF!</f>
      </c>
      <c r="X7" s="31">
        <f>'2015 Worship Data - Weekly Wors'!D56</f>
        <v>0</v>
      </c>
      <c r="Y7" s="31">
        <f>'2016 Worship Data - Weekly Wors'!D56</f>
        <v>0</v>
      </c>
      <c r="Z7" s="30">
        <f>'2017 Worship Data - Weekly Wors'!D57</f>
      </c>
      <c r="AA7" s="47">
        <f>(Z7-Y7)/Y7</f>
      </c>
      <c r="AB7" s="47">
        <f>(Z7-X7)/Z7</f>
      </c>
      <c r="AC7" s="47">
        <f>((Z7-W7)/Z7)/3</f>
      </c>
    </row>
    <row r="8" ht="20.35" customHeight="1">
      <c r="A8" t="s" s="21">
        <v>29</v>
      </c>
      <c r="B8" s="22">
        <f>#REF!</f>
      </c>
      <c r="C8" s="23">
        <f>#REF!</f>
      </c>
      <c r="D8" s="23"/>
      <c r="E8" s="23"/>
      <c r="F8" s="23"/>
      <c r="G8" s="23"/>
      <c r="H8" s="23"/>
      <c r="I8" s="23"/>
      <c r="J8" s="23"/>
      <c r="K8" s="23"/>
      <c r="L8" s="23">
        <f t="shared" si="0"/>
      </c>
      <c r="M8" s="23"/>
      <c r="N8" s="23">
        <f>#REF!</f>
      </c>
      <c r="O8" s="23">
        <f>#REF!</f>
      </c>
      <c r="P8" s="23">
        <f>#REF!</f>
      </c>
      <c r="Q8" s="23">
        <f>#REF!</f>
      </c>
      <c r="R8" s="23">
        <f>#REF!</f>
      </c>
      <c r="S8" s="23">
        <f>#REF!</f>
      </c>
      <c r="T8" s="23">
        <f>#REF!</f>
      </c>
      <c r="U8" s="23">
        <f>#REF!</f>
      </c>
      <c r="V8" s="23">
        <f>#REF!</f>
      </c>
      <c r="W8" s="23">
        <f>#REF!</f>
      </c>
      <c r="X8" s="24">
        <f>'2015 Worship Data - Weekly Wors'!E56</f>
        <v>0</v>
      </c>
      <c r="Y8" s="24">
        <f>'2016 Worship Data - Weekly Wors'!E56</f>
        <v>0</v>
      </c>
      <c r="Z8" s="23">
        <f>'2017 Worship Data - Weekly Wors'!E57</f>
      </c>
      <c r="AA8" s="45">
        <f>(Z8-Y8)/Y8</f>
      </c>
      <c r="AB8" s="45">
        <f>(Z8-X8)/Z8</f>
      </c>
      <c r="AC8" s="45">
        <f>((Z8-W8)/Z8)/3</f>
      </c>
    </row>
    <row r="9" ht="20.35" customHeight="1">
      <c r="A9" t="s" s="21">
        <v>30</v>
      </c>
      <c r="B9" s="29">
        <f>#REF!</f>
      </c>
      <c r="C9" s="30">
        <f>#REF!</f>
      </c>
      <c r="D9" s="30"/>
      <c r="E9" s="30"/>
      <c r="F9" s="30"/>
      <c r="G9" s="30"/>
      <c r="H9" s="30"/>
      <c r="I9" s="30"/>
      <c r="J9" s="30"/>
      <c r="K9" s="30"/>
      <c r="L9" s="30">
        <f t="shared" si="0"/>
      </c>
      <c r="M9" s="30"/>
      <c r="N9" s="30">
        <f>#REF!</f>
      </c>
      <c r="O9" s="30">
        <f>#REF!</f>
      </c>
      <c r="P9" s="30">
        <f>#REF!</f>
      </c>
      <c r="Q9" s="30">
        <f>#REF!</f>
      </c>
      <c r="R9" s="30">
        <f>#REF!</f>
      </c>
      <c r="S9" s="30">
        <f>#REF!</f>
      </c>
      <c r="T9" s="30">
        <f>#REF!</f>
      </c>
      <c r="U9" s="30">
        <f>#REF!</f>
      </c>
      <c r="V9" s="30">
        <f>#REF!</f>
      </c>
      <c r="W9" s="30">
        <f>#REF!</f>
      </c>
      <c r="X9" s="31">
        <f>'2015 Worship Data - Weekly Wors'!F56</f>
        <v>0</v>
      </c>
      <c r="Y9" s="31">
        <f>'2016 Worship Data - Weekly Wors'!F56</f>
        <v>0</v>
      </c>
      <c r="Z9" s="30">
        <f>'2017 Worship Data - Weekly Wors'!F57</f>
      </c>
      <c r="AA9" s="47">
        <f>(Z9-Y9)/Y9</f>
      </c>
      <c r="AB9" s="47">
        <f>(Z9-X9)/Z9</f>
      </c>
      <c r="AC9" s="47">
        <f>((Z9-W9)/Z9)/3</f>
      </c>
    </row>
    <row r="10" ht="20.35" customHeight="1">
      <c r="A10" t="s" s="25">
        <v>31</v>
      </c>
      <c r="B10" s="32">
        <f>SUM(B6:B9)</f>
      </c>
      <c r="C10" s="28">
        <f>SUM(C6:C9)</f>
      </c>
      <c r="D10" s="27">
        <f>SUM(D6:D9)</f>
        <v>0</v>
      </c>
      <c r="E10" s="27">
        <f>SUM(E6:E9)</f>
        <v>0</v>
      </c>
      <c r="F10" s="27">
        <f>SUM(F6:F9)</f>
        <v>0</v>
      </c>
      <c r="G10" s="27">
        <f>SUM(G6:G9)</f>
        <v>0</v>
      </c>
      <c r="H10" s="27">
        <f>SUM(H6:H9)</f>
        <v>0</v>
      </c>
      <c r="I10" s="27">
        <f>SUM(I6:I9)</f>
        <v>0</v>
      </c>
      <c r="J10" s="27">
        <f>SUM(J6:J9)</f>
        <v>0</v>
      </c>
      <c r="K10" s="27">
        <f>SUM(K6:K9)</f>
        <v>0</v>
      </c>
      <c r="L10" s="28">
        <f>SUM(L6:L9)</f>
      </c>
      <c r="M10" s="28">
        <f>SUM(M6:M9)</f>
      </c>
      <c r="N10" s="28">
        <f>SUM(N6:N9)</f>
      </c>
      <c r="O10" s="28">
        <f>SUM(O6:O9)</f>
      </c>
      <c r="P10" s="28">
        <f>SUM(P6:P9)</f>
      </c>
      <c r="Q10" s="28">
        <f>SUM(Q6:Q9)</f>
      </c>
      <c r="R10" s="28">
        <f>SUM(R6:R9)</f>
      </c>
      <c r="S10" s="28">
        <f>SUM(S6:S9)</f>
      </c>
      <c r="T10" s="28">
        <f>SUM(T6:T9)</f>
      </c>
      <c r="U10" s="28">
        <f>SUM(U6:U9)</f>
      </c>
      <c r="V10" s="28">
        <f>SUM(V6:V9)</f>
      </c>
      <c r="W10" s="28">
        <f>SUM(W6:W9)</f>
      </c>
      <c r="X10" s="27">
        <f>SUM(X6:X9)</f>
        <v>0</v>
      </c>
      <c r="Y10" s="27">
        <f>SUM(Y6:Y9)</f>
        <v>0</v>
      </c>
      <c r="Z10" s="28">
        <f>SUM(Z6:Z9)</f>
      </c>
      <c r="AA10" s="46">
        <f>(Z10-Y10)/Y10</f>
      </c>
      <c r="AB10" s="46">
        <f>(Z10-X10)/Z10</f>
      </c>
      <c r="AC10" s="46">
        <f>((Z10-W10)/Z10)/3</f>
      </c>
    </row>
    <row r="11" ht="20.35" customHeight="1">
      <c r="A11" t="s" s="48">
        <v>32</v>
      </c>
      <c r="B11" s="29"/>
      <c r="C11" s="30"/>
      <c r="D11" s="30"/>
      <c r="E11" s="30"/>
      <c r="F11" s="30"/>
      <c r="G11" s="30"/>
      <c r="H11" s="30"/>
      <c r="I11" s="30"/>
      <c r="J11" s="30"/>
      <c r="K11" s="30"/>
      <c r="L11" s="30"/>
      <c r="M11" s="30"/>
      <c r="N11" s="30"/>
      <c r="O11" s="30"/>
      <c r="P11" s="10">
        <f>P5+P10</f>
      </c>
      <c r="Q11" s="10">
        <f>Q5+Q10</f>
      </c>
      <c r="R11" s="10">
        <f>R5+R10</f>
      </c>
      <c r="S11" s="10">
        <f>S5+S10</f>
      </c>
      <c r="T11" s="10">
        <f>T5+T10</f>
      </c>
      <c r="U11" s="10">
        <f>U5+U10</f>
      </c>
      <c r="V11" s="10">
        <f>V5+V10</f>
      </c>
      <c r="W11" s="10">
        <f>W5+W10</f>
      </c>
      <c r="X11" s="49">
        <f>X5+X10</f>
        <v>0</v>
      </c>
      <c r="Y11" s="49">
        <f>Y5+Y10</f>
        <v>0</v>
      </c>
      <c r="Z11" s="10">
        <f>Z5+Z10</f>
      </c>
      <c r="AA11" s="50">
        <f>(Z11-Y11)/Y11</f>
      </c>
      <c r="AB11" s="50">
        <f>(Z11-X11)/Z11</f>
      </c>
      <c r="AC11" s="50">
        <f>((Z11-W11)/Z11)/3</f>
      </c>
    </row>
    <row r="12" ht="20.35" customHeight="1">
      <c r="A12" t="s" s="21">
        <v>33</v>
      </c>
      <c r="B12" s="22">
        <f>#REF!</f>
      </c>
      <c r="C12" s="23">
        <f>#REF!</f>
      </c>
      <c r="D12" s="23"/>
      <c r="E12" s="23"/>
      <c r="F12" s="23"/>
      <c r="G12" s="23"/>
      <c r="H12" s="23"/>
      <c r="I12" s="23"/>
      <c r="J12" s="23"/>
      <c r="K12" s="23"/>
      <c r="L12" s="23"/>
      <c r="M12" s="23"/>
      <c r="N12" s="23"/>
      <c r="O12" s="23"/>
      <c r="P12" s="23"/>
      <c r="Q12" s="23"/>
      <c r="R12" s="23"/>
      <c r="S12" s="23"/>
      <c r="T12" s="23">
        <f>#REF!</f>
      </c>
      <c r="U12" s="23">
        <f>#REF!</f>
      </c>
      <c r="V12" s="23">
        <f>#REF!</f>
      </c>
      <c r="W12" s="23">
        <f>#REF!</f>
      </c>
      <c r="X12" s="23"/>
      <c r="Y12" s="23"/>
      <c r="Z12" s="23"/>
      <c r="AA12" s="51"/>
      <c r="AB12" s="51"/>
      <c r="AC12" s="51"/>
    </row>
    <row r="13" ht="20.35" customHeight="1">
      <c r="A13" t="s" s="21">
        <v>16</v>
      </c>
      <c r="B13" s="29"/>
      <c r="C13" s="30"/>
      <c r="D13" s="30"/>
      <c r="E13" s="30"/>
      <c r="F13" s="30"/>
      <c r="G13" s="30"/>
      <c r="H13" s="30"/>
      <c r="I13" s="30"/>
      <c r="J13" s="30"/>
      <c r="K13" s="30"/>
      <c r="L13" s="30">
        <f t="shared" si="0"/>
      </c>
      <c r="M13" s="30"/>
      <c r="N13" s="30">
        <f>#REF!</f>
      </c>
      <c r="O13" s="30">
        <f>#REF!</f>
      </c>
      <c r="P13" s="30"/>
      <c r="Q13" s="30"/>
      <c r="R13" s="30"/>
      <c r="S13" s="30"/>
      <c r="T13" s="30"/>
      <c r="U13" s="30"/>
      <c r="V13" s="30"/>
      <c r="W13" s="30">
        <f>#REF!</f>
      </c>
      <c r="X13" s="31">
        <f>'2015 Worship Data - Weekly Wors'!I56</f>
        <v>0</v>
      </c>
      <c r="Y13" s="31">
        <f>'2016 Worship Data - Weekly Wors'!I56</f>
        <v>0</v>
      </c>
      <c r="Z13" s="30">
        <f>'2017 Worship Data - Weekly Wors'!I57</f>
      </c>
      <c r="AA13" s="47">
        <f>(Z13-Y13)/Y13</f>
      </c>
      <c r="AB13" s="47">
        <f>(Y13-W13)/Y13</f>
      </c>
      <c r="AC13" s="47">
        <f>((Z13-W13)/Z13)/3</f>
      </c>
    </row>
    <row r="14" ht="20.35" customHeight="1">
      <c r="A14" t="s" s="21">
        <v>34</v>
      </c>
      <c r="B14" s="22"/>
      <c r="C14" s="23"/>
      <c r="D14" s="23"/>
      <c r="E14" s="23"/>
      <c r="F14" s="23"/>
      <c r="G14" s="23"/>
      <c r="H14" s="23"/>
      <c r="I14" s="23"/>
      <c r="J14" s="23"/>
      <c r="K14" s="23"/>
      <c r="L14" s="23"/>
      <c r="M14" s="23"/>
      <c r="N14" s="23"/>
      <c r="O14" s="23"/>
      <c r="P14" s="23">
        <f>#REF!</f>
      </c>
      <c r="Q14" s="23">
        <f>#REF!</f>
      </c>
      <c r="R14" s="23">
        <f>#REF!</f>
      </c>
      <c r="S14" s="23">
        <f>#REF!</f>
      </c>
      <c r="T14" s="23">
        <f>#REF!/52</f>
      </c>
      <c r="U14" s="23">
        <f>#REF!/52</f>
      </c>
      <c r="V14" s="23">
        <f>#REF!/52</f>
      </c>
      <c r="W14" s="23">
        <f>#REF!/52</f>
      </c>
      <c r="X14" s="24">
        <f>'2015 Worship Data - Weekly Wors'!J56</f>
        <v>0</v>
      </c>
      <c r="Y14" s="24">
        <f>'2016 Worship Data - Weekly Wors'!J56</f>
        <v>0</v>
      </c>
      <c r="Z14" s="24">
        <f>'2017 Worship Data - Weekly Wors'!J$57</f>
        <v>0</v>
      </c>
      <c r="AA14" s="45">
        <f>(Z14-Y14)/Y14</f>
      </c>
      <c r="AB14" s="45">
        <f>(Y14-W14)/Y14</f>
      </c>
      <c r="AC14" s="45">
        <f>((Z14-W14)/Z14)/3</f>
      </c>
    </row>
    <row r="15" ht="20.35" customHeight="1">
      <c r="A15" t="s" s="21">
        <v>35</v>
      </c>
      <c r="B15" s="29"/>
      <c r="C15" s="30"/>
      <c r="D15" s="30"/>
      <c r="E15" s="30"/>
      <c r="F15" s="30"/>
      <c r="G15" s="30"/>
      <c r="H15" s="30"/>
      <c r="I15" s="30"/>
      <c r="J15" s="30"/>
      <c r="K15" s="30"/>
      <c r="L15" s="30"/>
      <c r="M15" s="30">
        <f>#REF!/52</f>
      </c>
      <c r="N15" s="30"/>
      <c r="O15" s="30">
        <f>'Christmas Eve - Christmas Eve'!A13/52</f>
      </c>
      <c r="P15" s="30">
        <f>#REF!/52</f>
      </c>
      <c r="Q15" s="30">
        <f>#REF!/52</f>
      </c>
      <c r="R15" s="30">
        <f>#REF!/52</f>
      </c>
      <c r="S15" s="30">
        <f>#REF!/52</f>
      </c>
      <c r="T15" s="30">
        <f>#REF!/52</f>
      </c>
      <c r="U15" s="30">
        <f>#REF!/52</f>
      </c>
      <c r="V15" s="30">
        <f>#REF!/52</f>
      </c>
      <c r="W15" s="31">
        <v>100</v>
      </c>
      <c r="X15" s="31">
        <f>'Christmas Eve - Christmas Eve'!K11/52</f>
        <v>0</v>
      </c>
      <c r="Y15" s="31">
        <f>'Christmas Eve - Christmas Eve'!K12/52</f>
        <v>0</v>
      </c>
      <c r="Z15" s="52">
        <v>107</v>
      </c>
      <c r="AA15" s="47">
        <f>(Z15-Y15)/Y15</f>
      </c>
      <c r="AB15" s="47">
        <f>(Y15-W15)/Y15</f>
      </c>
      <c r="AC15" s="53">
        <f>((Z15-W15)/Z15)/3</f>
        <v>0.02180685358255452</v>
      </c>
    </row>
    <row r="16" ht="20.55" customHeight="1">
      <c r="A16" t="s" s="34">
        <v>36</v>
      </c>
      <c r="B16" s="35">
        <f>SUM(B12:B15)</f>
      </c>
      <c r="C16" s="36">
        <f>SUM(C12:C15)</f>
      </c>
      <c r="D16" s="37">
        <f>SUM(D12:D15)</f>
        <v>0</v>
      </c>
      <c r="E16" s="37">
        <f>SUM(E12:E15)</f>
        <v>0</v>
      </c>
      <c r="F16" s="37">
        <f>SUM(F12:F15)</f>
        <v>0</v>
      </c>
      <c r="G16" s="37">
        <f>SUM(G12:G15)</f>
        <v>0</v>
      </c>
      <c r="H16" s="37">
        <f>SUM(H12:H15)</f>
        <v>0</v>
      </c>
      <c r="I16" s="37">
        <f>SUM(I12:I15)</f>
        <v>0</v>
      </c>
      <c r="J16" s="37">
        <f>SUM(J12:J15)</f>
        <v>0</v>
      </c>
      <c r="K16" s="37">
        <f>SUM(K12:K15)</f>
        <v>0</v>
      </c>
      <c r="L16" s="36">
        <f>SUM(L12:L15)</f>
      </c>
      <c r="M16" s="36">
        <f>SUM(M12:M15)</f>
      </c>
      <c r="N16" s="36">
        <f>SUM(N12:N15)</f>
      </c>
      <c r="O16" s="36">
        <f>SUM(O12:O15)</f>
      </c>
      <c r="P16" s="36">
        <f>SUM(P12:P15)</f>
      </c>
      <c r="Q16" s="36">
        <f>SUM(Q12:Q15)</f>
      </c>
      <c r="R16" s="36">
        <f>SUM(R12:R15)</f>
      </c>
      <c r="S16" s="36">
        <f>SUM(S12:S15)</f>
      </c>
      <c r="T16" s="36">
        <f>SUM(T12:T15)</f>
      </c>
      <c r="U16" s="36">
        <f>SUM(U12:U15)</f>
      </c>
      <c r="V16" s="36">
        <f>SUM(V12:V15)</f>
      </c>
      <c r="W16" s="36">
        <f>SUM(W12:W15)</f>
      </c>
      <c r="X16" s="54">
        <f>SUM(X12:X15)</f>
        <v>0</v>
      </c>
      <c r="Y16" s="54">
        <f>SUM(Y12:Y15)</f>
        <v>0</v>
      </c>
      <c r="Z16" s="36">
        <f>SUM(Z12:Z15)</f>
      </c>
      <c r="AA16" s="55">
        <f>(Z16-Y16)/Y16</f>
      </c>
      <c r="AB16" s="55">
        <f>(Z16-X16)/Z16</f>
      </c>
      <c r="AC16" s="55">
        <f>((Z16-W16)/Z16)/3</f>
      </c>
    </row>
    <row r="17" ht="20.55" customHeight="1">
      <c r="A17" t="s" s="38">
        <v>37</v>
      </c>
      <c r="B17" s="39">
        <f>B5+B10+B16</f>
      </c>
      <c r="C17" s="39">
        <f>C5+C10+C16</f>
      </c>
      <c r="D17" s="40">
        <f>D5+D10+D16</f>
        <v>0</v>
      </c>
      <c r="E17" s="39">
        <f>E5+E10+E16</f>
      </c>
      <c r="F17" s="39">
        <f>F5+F10+F16</f>
      </c>
      <c r="G17" s="39">
        <f>G5+G10+G16</f>
      </c>
      <c r="H17" s="39">
        <f>H5+H10+H16</f>
      </c>
      <c r="I17" s="39">
        <f>I5+I10+I16</f>
      </c>
      <c r="J17" s="39">
        <f>J5+J10+J16</f>
      </c>
      <c r="K17" s="40">
        <f>K5+K10+K16</f>
        <v>0</v>
      </c>
      <c r="L17" s="39">
        <f>L5+L10+L16</f>
      </c>
      <c r="M17" s="39">
        <f>M5+M10+M16</f>
      </c>
      <c r="N17" s="39">
        <f>N5+N10+N16</f>
      </c>
      <c r="O17" s="39">
        <f>O5+O10+O16</f>
      </c>
      <c r="P17" s="39">
        <f>P5+P10+P16</f>
      </c>
      <c r="Q17" s="39">
        <f>Q5+Q10+Q16</f>
      </c>
      <c r="R17" s="39">
        <f>R5+R10+R16</f>
      </c>
      <c r="S17" s="39">
        <f>S5+S10+S16</f>
      </c>
      <c r="T17" s="39">
        <f>T5+T10+T16</f>
      </c>
      <c r="U17" s="39">
        <f>U5+U10+U16</f>
      </c>
      <c r="V17" s="39">
        <f>V5+V10+V16</f>
      </c>
      <c r="W17" s="39">
        <f>W5+W10+W16</f>
      </c>
      <c r="X17" s="40">
        <f>X5+X10+X16</f>
        <v>0</v>
      </c>
      <c r="Y17" s="40">
        <f>Y5+Y10+Y16</f>
        <v>0</v>
      </c>
      <c r="Z17" s="39">
        <f>Z5+Z10+Z16</f>
      </c>
      <c r="AA17" s="56">
        <f>(Z17-Y17)/Y17</f>
      </c>
      <c r="AB17" s="56">
        <f>(Z17-X17)/Z17</f>
      </c>
      <c r="AC17" s="56">
        <f>((Z17-W17)/Z17)/3</f>
      </c>
    </row>
  </sheetData>
  <mergeCells count="1">
    <mergeCell ref="A1:AC1"/>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2:AG16"/>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7.2031" style="57" customWidth="1"/>
    <col min="2" max="2" hidden="1" width="16.3333" style="57" customWidth="1"/>
    <col min="3" max="3" hidden="1" width="16.3333" style="57" customWidth="1"/>
    <col min="4" max="4" hidden="1" width="16.3333" style="57" customWidth="1"/>
    <col min="5" max="5" hidden="1" width="16.3333" style="57" customWidth="1"/>
    <col min="6" max="6" hidden="1" width="16.3333" style="57" customWidth="1"/>
    <col min="7" max="7" hidden="1" width="16.3333" style="57" customWidth="1"/>
    <col min="8" max="8" hidden="1" width="16.3333" style="57" customWidth="1"/>
    <col min="9" max="9" hidden="1" width="16.3333" style="57" customWidth="1"/>
    <col min="10" max="10" hidden="1" width="16.3333" style="57" customWidth="1"/>
    <col min="11" max="11" hidden="1" width="16.3333" style="57" customWidth="1"/>
    <col min="12" max="12" hidden="1" width="16.3333" style="57" customWidth="1"/>
    <col min="13" max="13" hidden="1" width="16.3333" style="57" customWidth="1"/>
    <col min="14" max="14" hidden="1" width="16.3333" style="57" customWidth="1"/>
    <col min="15" max="15" hidden="1" width="16.3333" style="57" customWidth="1"/>
    <col min="16" max="16" hidden="1" width="16.3333" style="57" customWidth="1"/>
    <col min="17" max="17" hidden="1" width="16.3333" style="57" customWidth="1"/>
    <col min="18" max="18" width="11.9219" style="57" customWidth="1"/>
    <col min="19" max="19" hidden="1" width="16.3333" style="57" customWidth="1"/>
    <col min="20" max="20" hidden="1" width="16.3333" style="57" customWidth="1"/>
    <col min="21" max="21" width="11.9219" style="57" customWidth="1"/>
    <col min="22" max="22" hidden="1" width="16.3333" style="57" customWidth="1"/>
    <col min="23" max="23" hidden="1" width="16.3333" style="57" customWidth="1"/>
    <col min="24" max="24" width="11.9219" style="57" customWidth="1"/>
    <col min="25" max="25" hidden="1" width="16.3333" style="57" customWidth="1"/>
    <col min="26" max="26" hidden="1" width="16.3333" style="57" customWidth="1"/>
    <col min="27" max="27" width="11.9219" style="57" customWidth="1"/>
    <col min="28" max="28" hidden="1" width="16.3333" style="57" customWidth="1"/>
    <col min="29" max="29" hidden="1" width="16.3333" style="57" customWidth="1"/>
    <col min="30" max="30" width="11.9219" style="57" customWidth="1"/>
    <col min="31" max="31" hidden="1" width="16.3333" style="57" customWidth="1"/>
    <col min="32" max="32" hidden="1" width="16.3333" style="57" customWidth="1"/>
    <col min="33" max="33" hidden="1" width="16.3333" style="57" customWidth="1"/>
    <col min="34" max="256" width="16.3516" style="57" customWidth="1"/>
  </cols>
  <sheetData>
    <row r="1" ht="27" customHeight="1">
      <c r="A1" t="s" s="42">
        <v>38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ht="20.55" customHeight="1">
      <c r="A2" t="s" s="58">
        <v>22</v>
      </c>
      <c r="B2" s="14">
        <v>2000</v>
      </c>
      <c r="C2" s="14">
        <v>2001</v>
      </c>
      <c r="D2" s="14">
        <v>2002</v>
      </c>
      <c r="E2" s="14">
        <v>2003</v>
      </c>
      <c r="F2" s="14">
        <v>2004</v>
      </c>
      <c r="G2" s="14">
        <v>2005</v>
      </c>
      <c r="H2" s="14">
        <v>2006</v>
      </c>
      <c r="I2" s="14">
        <v>2007</v>
      </c>
      <c r="J2" s="14">
        <v>2008</v>
      </c>
      <c r="K2" s="14">
        <v>2009</v>
      </c>
      <c r="L2" s="14">
        <v>2010</v>
      </c>
      <c r="M2" s="14">
        <v>2011</v>
      </c>
      <c r="N2" s="14">
        <v>2012</v>
      </c>
      <c r="O2" s="14">
        <v>2013</v>
      </c>
      <c r="P2" t="s" s="58">
        <v>40</v>
      </c>
      <c r="Q2" t="s" s="58">
        <v>41</v>
      </c>
      <c r="R2" t="s" s="58">
        <v>42</v>
      </c>
      <c r="S2" t="s" s="58">
        <v>43</v>
      </c>
      <c r="T2" t="s" s="58">
        <v>44</v>
      </c>
      <c r="U2" t="s" s="58">
        <v>45</v>
      </c>
      <c r="V2" t="s" s="58">
        <v>46</v>
      </c>
      <c r="W2" t="s" s="58">
        <v>47</v>
      </c>
      <c r="X2" t="s" s="58">
        <v>48</v>
      </c>
      <c r="Y2" s="59">
        <v>41409</v>
      </c>
      <c r="Z2" s="59">
        <v>41410</v>
      </c>
      <c r="AA2" t="s" s="58">
        <v>49</v>
      </c>
      <c r="AB2" s="60">
        <v>41440</v>
      </c>
      <c r="AC2" s="60">
        <v>41441</v>
      </c>
      <c r="AD2" t="s" s="58">
        <v>50</v>
      </c>
      <c r="AE2" t="s" s="58">
        <v>51</v>
      </c>
      <c r="AF2" t="s" s="58">
        <v>52</v>
      </c>
      <c r="AG2" t="s" s="58">
        <v>53</v>
      </c>
    </row>
    <row r="3" ht="20.55" customHeight="1">
      <c r="A3" t="s" s="17">
        <v>8</v>
      </c>
      <c r="B3" s="18"/>
      <c r="C3" s="19"/>
      <c r="D3" s="19"/>
      <c r="E3" s="19">
        <f t="shared" si="0" ref="E3:L12">#REF!</f>
      </c>
      <c r="F3" s="19"/>
      <c r="G3" s="19"/>
      <c r="H3" s="19"/>
      <c r="I3" s="19"/>
      <c r="J3" s="19"/>
      <c r="K3" s="19"/>
      <c r="L3" s="19">
        <f>#REF!</f>
      </c>
      <c r="M3" s="19">
        <f>#REF!</f>
      </c>
      <c r="N3" s="19">
        <f>#REF!</f>
      </c>
      <c r="O3" s="19">
        <f>#REF!</f>
      </c>
      <c r="P3" s="61">
        <f>AVERAGE('2016 Worship Data - Weekly Wors'!G4:G8)</f>
      </c>
      <c r="Q3" s="61">
        <f>AVERAGE('2017 Worship Data - Weekly Wors'!G5:G8)</f>
      </c>
      <c r="R3" s="62">
        <f>(Q3-P3)/P3</f>
      </c>
      <c r="S3" s="63">
        <f>AVERAGE('2016 Worship Data - Weekly Wors'!G9:G12)</f>
      </c>
      <c r="T3" s="63">
        <f>AVERAGE('2017 Worship Data - Weekly Wors'!G9:G12)</f>
      </c>
      <c r="U3" s="64">
        <f>(T3-S3)/S3</f>
      </c>
      <c r="V3" s="65">
        <f>AVERAGE('2016 Worship Data - Weekly Wors'!G13:G20)</f>
      </c>
      <c r="W3" s="65">
        <f>AVERAGE('2017 Worship Data - Weekly Wors'!G13:G21)</f>
      </c>
      <c r="X3" s="66">
        <f>((W3:W3)-(V3:V3))/V3:V3</f>
      </c>
      <c r="Y3" s="67">
        <f>AVERAGE('2016 Worship Data - Weekly Wors'!G21:G25)</f>
      </c>
      <c r="Z3" s="67">
        <f>AVERAGE('2017 Worship Data - Weekly Wors'!G22:G25)</f>
      </c>
      <c r="AA3" s="67">
        <f>((Z3:Z3)-(Y3:Y3))/Y3:Y3</f>
      </c>
      <c r="AB3" s="68">
        <f>AVERAGE('2016 Worship Data - Weekly Wors'!G26:G29)</f>
      </c>
      <c r="AC3" s="68">
        <f>AVERAGE('2017 Worship Data - Weekly Wors'!G26:G29)</f>
      </c>
      <c r="AD3" s="68">
        <f>((AC3:AC3)-(AB3:AB3))/AB3:AB3</f>
      </c>
      <c r="AE3" s="19">
        <f>AVERAGE('2016 Worship Data - Weekly Wors'!G4:G20)</f>
      </c>
      <c r="AF3" s="19">
        <f>AVERAGE('2017 Worship Data - Weekly Wors'!G5:G21)</f>
      </c>
      <c r="AG3" s="19">
        <f>((AF3)-(AE3))/AE3</f>
      </c>
    </row>
    <row r="4" ht="20.35" customHeight="1">
      <c r="A4" t="s" s="21">
        <v>9</v>
      </c>
      <c r="B4" s="22"/>
      <c r="C4" s="23"/>
      <c r="D4" s="23"/>
      <c r="E4" s="23">
        <f t="shared" si="0"/>
      </c>
      <c r="F4" s="23"/>
      <c r="G4" s="23"/>
      <c r="H4" s="23"/>
      <c r="I4" s="23"/>
      <c r="J4" s="23"/>
      <c r="K4" s="23"/>
      <c r="L4" s="23">
        <f>#REF!</f>
      </c>
      <c r="M4" s="23">
        <f>#REF!</f>
      </c>
      <c r="N4" s="23">
        <f>#REF!</f>
      </c>
      <c r="O4" s="23">
        <f>#REF!</f>
      </c>
      <c r="P4" s="69">
        <f>AVERAGE('2016 Worship Data - Weekly Wors'!H4:H8)</f>
      </c>
      <c r="Q4" s="69">
        <f>AVERAGE('2017 Worship Data - Weekly Wors'!H5:H8)</f>
      </c>
      <c r="R4" s="70">
        <f>(Q4-P4)/P4</f>
      </c>
      <c r="S4" s="71">
        <f>AVERAGE('2016 Worship Data - Weekly Wors'!H9:H12)</f>
      </c>
      <c r="T4" s="71">
        <f>AVERAGE('2017 Worship Data - Weekly Wors'!H9:H12)</f>
      </c>
      <c r="U4" s="72">
        <f>(T4-S4)/S4</f>
      </c>
      <c r="V4" s="73">
        <f>AVERAGE('2016 Worship Data - Weekly Wors'!H13:H20)</f>
      </c>
      <c r="W4" s="73">
        <f>AVERAGE('2017 Worship Data - Weekly Wors'!H13:H21)</f>
      </c>
      <c r="X4" s="74">
        <f>(W4-V4)/V4</f>
      </c>
      <c r="Y4" s="75">
        <f>AVERAGE('2016 Worship Data - Weekly Wors'!H21:H25)</f>
      </c>
      <c r="Z4" s="75">
        <f>AVERAGE('2017 Worship Data - Weekly Wors'!H22:H25)</f>
      </c>
      <c r="AA4" s="75">
        <f>(Z4-Y4)/Y4</f>
      </c>
      <c r="AB4" s="76">
        <f>AVERAGE('2016 Worship Data - Weekly Wors'!H26:H29)</f>
      </c>
      <c r="AC4" s="76">
        <f>AVERAGE('2017 Worship Data - Weekly Wors'!H26:H29)</f>
      </c>
      <c r="AD4" s="76">
        <f>(AC4-AB4)/AB4</f>
      </c>
      <c r="AE4" s="23">
        <f>AVERAGE('2016 Worship Data - Weekly Wors'!H4:H20)</f>
      </c>
      <c r="AF4" s="23">
        <f>AVERAGE('2017 Worship Data - Weekly Wors'!H5:H21)</f>
      </c>
      <c r="AG4" s="23">
        <f>((AF4)-(AE4))/AE4</f>
      </c>
    </row>
    <row r="5" ht="20.35" customHeight="1">
      <c r="A5" t="s" s="25">
        <v>26</v>
      </c>
      <c r="B5" s="26">
        <f>SUM(B3:B4)</f>
        <v>0</v>
      </c>
      <c r="C5" s="27">
        <f>SUM(C3:C4)</f>
        <v>0</v>
      </c>
      <c r="D5" s="27">
        <f>SUM(D3:D4)</f>
        <v>0</v>
      </c>
      <c r="E5" s="28">
        <f>SUM(E3:E4)</f>
      </c>
      <c r="F5" s="27">
        <f>SUM(F3:F4)</f>
        <v>0</v>
      </c>
      <c r="G5" s="27">
        <f>SUM(G3:G4)</f>
        <v>0</v>
      </c>
      <c r="H5" s="27">
        <f>SUM(H3:H4)</f>
        <v>0</v>
      </c>
      <c r="I5" s="27">
        <f>SUM(I3:I4)</f>
        <v>0</v>
      </c>
      <c r="J5" s="27">
        <f>SUM(J3:J4)</f>
        <v>0</v>
      </c>
      <c r="K5" s="27">
        <f>SUM(K3:K4)</f>
        <v>0</v>
      </c>
      <c r="L5" s="28">
        <f>SUM(L3:L4)</f>
      </c>
      <c r="M5" s="28">
        <f>SUM(M3:M4)</f>
      </c>
      <c r="N5" s="28">
        <f>SUM(N3:N4)</f>
      </c>
      <c r="O5" s="28">
        <f>SUM(O3:O4)</f>
      </c>
      <c r="P5" s="77">
        <f>SUM(P3:P4)</f>
      </c>
      <c r="Q5" s="77">
        <f>SUM(Q3:Q4)</f>
      </c>
      <c r="R5" s="78">
        <f>(Q5-P5)/P5</f>
      </c>
      <c r="S5" s="79">
        <f>SUM(S3:S4)</f>
      </c>
      <c r="T5" s="79">
        <f>SUM(T3:T4)</f>
      </c>
      <c r="U5" s="80">
        <f>(T5-S5)/S5</f>
      </c>
      <c r="V5" s="81">
        <f>SUM(V3:V4)</f>
      </c>
      <c r="W5" s="81">
        <f>SUM(W3:W4)</f>
      </c>
      <c r="X5" s="82">
        <f>(W5-V5)/V5</f>
      </c>
      <c r="Y5" s="83">
        <f>SUM(Y3:Y4)</f>
      </c>
      <c r="Z5" s="83">
        <f>SUM(Z3:Z4)</f>
      </c>
      <c r="AA5" s="83">
        <f>(Z5-Y5)/Y5</f>
      </c>
      <c r="AB5" s="84">
        <f>SUM(AB3:AB4)</f>
      </c>
      <c r="AC5" s="84">
        <f>SUM(AC3:AC4)</f>
      </c>
      <c r="AD5" s="84">
        <f>(AC5-AB5)/AB5</f>
      </c>
      <c r="AE5" s="85">
        <f>AE3+AE4</f>
      </c>
      <c r="AF5" s="85">
        <f>AF3+AF4</f>
      </c>
      <c r="AG5" s="85">
        <f>((AF5)-(AE5))/AE5</f>
      </c>
    </row>
    <row r="6" ht="20.35" customHeight="1">
      <c r="A6" t="s" s="21">
        <v>27</v>
      </c>
      <c r="B6" s="22">
        <f>#REF!</f>
      </c>
      <c r="C6" s="23">
        <f>#REF!</f>
      </c>
      <c r="D6" s="23"/>
      <c r="E6" s="23"/>
      <c r="F6" s="23"/>
      <c r="G6" s="23"/>
      <c r="H6" s="23"/>
      <c r="I6" s="23"/>
      <c r="J6" s="23"/>
      <c r="K6" s="23"/>
      <c r="L6" s="23">
        <f t="shared" si="0"/>
      </c>
      <c r="M6" s="23"/>
      <c r="N6" s="23">
        <f>#REF!</f>
      </c>
      <c r="O6" s="23">
        <f>#REF!</f>
      </c>
      <c r="P6" s="69">
        <f>AVERAGE('2016 Worship Data - Weekly Wors'!C4:C8)</f>
      </c>
      <c r="Q6" s="69">
        <f>AVERAGE('2016 Worship Data - Weekly Wors'!C5:C8)</f>
      </c>
      <c r="R6" s="70">
        <f>(Q6-P6)/P6</f>
      </c>
      <c r="S6" s="71">
        <f>AVERAGE('2016 Worship Data - Weekly Wors'!C9:C12)</f>
      </c>
      <c r="T6" s="71">
        <f>AVERAGE('2017 Worship Data - Weekly Wors'!C9:C12)</f>
      </c>
      <c r="U6" s="72">
        <f>(T6-S6)/S6</f>
      </c>
      <c r="V6" s="73">
        <f>AVERAGE('2016 Worship Data - Weekly Wors'!C13:C20)</f>
      </c>
      <c r="W6" s="73">
        <f>AVERAGE('2017 Worship Data - Weekly Wors'!C13:C21)</f>
      </c>
      <c r="X6" s="74">
        <f>(W6-V6)/V6</f>
      </c>
      <c r="Y6" s="75">
        <f>AVERAGE('2016 Worship Data - Weekly Wors'!C21:C25)</f>
      </c>
      <c r="Z6" s="75">
        <f>AVERAGE('2017 Worship Data - Weekly Wors'!C22:C25)</f>
      </c>
      <c r="AA6" s="75">
        <f>(Z6-Y6)/Y6</f>
      </c>
      <c r="AB6" s="76">
        <f>AVERAGE('2016 Worship Data - Weekly Wors'!C26:C29)</f>
      </c>
      <c r="AC6" s="76">
        <f>AVERAGE('2017 Worship Data - Weekly Wors'!C26:C29)</f>
      </c>
      <c r="AD6" s="76">
        <f>(AC6-AB6)/AB6</f>
      </c>
      <c r="AE6" s="23">
        <f>AVERAGE('2016 Worship Data - Weekly Wors'!C4:C20)</f>
      </c>
      <c r="AF6" s="23">
        <f>AVERAGE('2017 Worship Data - Weekly Wors'!C5:C21)</f>
      </c>
      <c r="AG6" s="23">
        <f>((AF6)-(AE6))/AE6</f>
      </c>
    </row>
    <row r="7" ht="20.35" customHeight="1">
      <c r="A7" t="s" s="21">
        <v>28</v>
      </c>
      <c r="B7" s="29">
        <f>#REF!</f>
      </c>
      <c r="C7" s="30">
        <f>#REF!</f>
      </c>
      <c r="D7" s="30"/>
      <c r="E7" s="30"/>
      <c r="F7" s="30"/>
      <c r="G7" s="30"/>
      <c r="H7" s="30"/>
      <c r="I7" s="30"/>
      <c r="J7" s="30"/>
      <c r="K7" s="30"/>
      <c r="L7" s="30">
        <f t="shared" si="0"/>
      </c>
      <c r="M7" s="30"/>
      <c r="N7" s="30"/>
      <c r="O7" s="30"/>
      <c r="P7" s="69">
        <f>AVERAGE('2016 Worship Data - Weekly Wors'!D4:D8)</f>
      </c>
      <c r="Q7" s="69">
        <f>AVERAGE('2017 Worship Data - Weekly Wors'!D5:D8)</f>
      </c>
      <c r="R7" s="70">
        <f>(Q7-P7)/P7</f>
      </c>
      <c r="S7" s="71">
        <f>AVERAGE('2016 Worship Data - Weekly Wors'!D9:D12)</f>
      </c>
      <c r="T7" s="71">
        <f>AVERAGE('2017 Worship Data - Weekly Wors'!D9:D12)</f>
      </c>
      <c r="U7" s="72">
        <f>(T7-S7)/S7</f>
      </c>
      <c r="V7" s="73">
        <f>AVERAGE('2016 Worship Data - Weekly Wors'!D13:D20)</f>
      </c>
      <c r="W7" s="73">
        <f>AVERAGE('2017 Worship Data - Weekly Wors'!D13:D21)</f>
      </c>
      <c r="X7" s="74">
        <f>(W7-V7)/V7</f>
      </c>
      <c r="Y7" s="75">
        <f>AVERAGE('2016 Worship Data - Weekly Wors'!D21:D25)</f>
      </c>
      <c r="Z7" s="75">
        <f>AVERAGE('2017 Worship Data - Weekly Wors'!D22:D25)</f>
      </c>
      <c r="AA7" s="75">
        <f>(Z7-Y7)/Y7</f>
      </c>
      <c r="AB7" s="76">
        <f>AVERAGE('2016 Worship Data - Weekly Wors'!D26:D29)</f>
      </c>
      <c r="AC7" s="76">
        <f>AVERAGE('2017 Worship Data - Weekly Wors'!D26:D29)</f>
      </c>
      <c r="AD7" s="76">
        <f>(AC7-AB7)/AB7</f>
      </c>
      <c r="AE7" s="30">
        <f>AVERAGE('2016 Worship Data - Weekly Wors'!D4:D20)</f>
      </c>
      <c r="AF7" s="30">
        <f>AVERAGE('2017 Worship Data - Weekly Wors'!D5:D21)</f>
      </c>
      <c r="AG7" s="30">
        <f>((AF7)-(AE7))/AE7</f>
      </c>
    </row>
    <row r="8" ht="20.35" customHeight="1">
      <c r="A8" t="s" s="21">
        <v>29</v>
      </c>
      <c r="B8" s="22">
        <f>#REF!</f>
      </c>
      <c r="C8" s="23">
        <f>#REF!</f>
      </c>
      <c r="D8" s="23"/>
      <c r="E8" s="23"/>
      <c r="F8" s="23"/>
      <c r="G8" s="23"/>
      <c r="H8" s="23"/>
      <c r="I8" s="23"/>
      <c r="J8" s="23"/>
      <c r="K8" s="23"/>
      <c r="L8" s="23">
        <f t="shared" si="0"/>
      </c>
      <c r="M8" s="23"/>
      <c r="N8" s="23">
        <f>#REF!</f>
      </c>
      <c r="O8" s="23">
        <f>#REF!</f>
      </c>
      <c r="P8" s="69">
        <f>AVERAGE('2016 Worship Data - Weekly Wors'!E4:E8)</f>
      </c>
      <c r="Q8" s="69">
        <f>AVERAGE('2017 Worship Data - Weekly Wors'!E5:E8)</f>
      </c>
      <c r="R8" s="70">
        <f>(Q8-P8)/P8</f>
      </c>
      <c r="S8" s="71">
        <f>AVERAGE('2016 Worship Data - Weekly Wors'!E9:E12)</f>
      </c>
      <c r="T8" s="71">
        <f>AVERAGE('2017 Worship Data - Weekly Wors'!E9:E12)</f>
      </c>
      <c r="U8" s="72">
        <f>(T8-S8)/S8</f>
      </c>
      <c r="V8" s="73">
        <f>AVERAGE('2016 Worship Data - Weekly Wors'!E13:E20)</f>
      </c>
      <c r="W8" s="73">
        <f>AVERAGE('2017 Worship Data - Weekly Wors'!E13:E21)</f>
      </c>
      <c r="X8" s="74">
        <f>(W8-V8)/V8</f>
      </c>
      <c r="Y8" s="75">
        <f>AVERAGE('2016 Worship Data - Weekly Wors'!E21:E25)</f>
      </c>
      <c r="Z8" s="75">
        <f>AVERAGE('2017 Worship Data - Weekly Wors'!E22:E25)</f>
      </c>
      <c r="AA8" s="75">
        <f>(Z8-Y8)/Y8</f>
      </c>
      <c r="AB8" s="76">
        <f>AVERAGE('2016 Worship Data - Weekly Wors'!E26:E29)</f>
      </c>
      <c r="AC8" s="76">
        <f>AVERAGE('2017 Worship Data - Weekly Wors'!E26:E29)</f>
      </c>
      <c r="AD8" s="76">
        <f>(AC8-AB8)/AB8</f>
      </c>
      <c r="AE8" s="23">
        <f>AVERAGE('2016 Worship Data - Weekly Wors'!E4:E20)</f>
      </c>
      <c r="AF8" s="23">
        <f>AVERAGE('2017 Worship Data - Weekly Wors'!E5:E21)</f>
      </c>
      <c r="AG8" s="23">
        <f>((AF8)-(AE8))/AE8</f>
      </c>
    </row>
    <row r="9" ht="20.35" customHeight="1">
      <c r="A9" t="s" s="21">
        <v>30</v>
      </c>
      <c r="B9" s="29">
        <f>#REF!</f>
      </c>
      <c r="C9" s="30">
        <f>#REF!</f>
      </c>
      <c r="D9" s="30"/>
      <c r="E9" s="30"/>
      <c r="F9" s="30"/>
      <c r="G9" s="30"/>
      <c r="H9" s="30"/>
      <c r="I9" s="30"/>
      <c r="J9" s="30"/>
      <c r="K9" s="30"/>
      <c r="L9" s="30">
        <f t="shared" si="0"/>
      </c>
      <c r="M9" s="30"/>
      <c r="N9" s="30">
        <f>#REF!</f>
      </c>
      <c r="O9" s="30">
        <f>#REF!</f>
      </c>
      <c r="P9" s="69">
        <f>AVERAGE('2016 Worship Data - Weekly Wors'!F4:F8)</f>
      </c>
      <c r="Q9" s="69">
        <f>AVERAGE('2017 Worship Data - Weekly Wors'!F5:F8)</f>
      </c>
      <c r="R9" s="70">
        <f>(Q9-P9)/P9</f>
      </c>
      <c r="S9" s="71">
        <f>AVERAGE('2016 Worship Data - Weekly Wors'!F9:F12)</f>
      </c>
      <c r="T9" s="71">
        <f>AVERAGE('2017 Worship Data - Weekly Wors'!F9:F12)</f>
      </c>
      <c r="U9" s="72">
        <f>(T9-S9)/S9</f>
      </c>
      <c r="V9" s="73">
        <f>AVERAGE('2016 Worship Data - Weekly Wors'!F13:F20)</f>
      </c>
      <c r="W9" s="73">
        <f>AVERAGE('2017 Worship Data - Weekly Wors'!F13:F21)</f>
      </c>
      <c r="X9" s="74">
        <f>(W9-V9)/V9</f>
      </c>
      <c r="Y9" s="75">
        <f>AVERAGE('2016 Worship Data - Weekly Wors'!F21:F25)</f>
      </c>
      <c r="Z9" s="75">
        <f>AVERAGE('2017 Worship Data - Weekly Wors'!F22:F25)</f>
      </c>
      <c r="AA9" s="75">
        <f>(Z9-Y9)/Y9</f>
      </c>
      <c r="AB9" s="76">
        <f>AVERAGE('2016 Worship Data - Weekly Wors'!F26:F29)</f>
      </c>
      <c r="AC9" s="76">
        <f>AVERAGE('2017 Worship Data - Weekly Wors'!F26:F29)</f>
      </c>
      <c r="AD9" s="76">
        <f>(AC9-AB9)/AB9</f>
      </c>
      <c r="AE9" s="30">
        <f>AVERAGE('2016 Worship Data - Weekly Wors'!F4:F20)</f>
      </c>
      <c r="AF9" s="30">
        <f>AVERAGE('2017 Worship Data - Weekly Wors'!F5:F21)</f>
      </c>
      <c r="AG9" s="30">
        <f>((AF9)-(AE9))/AE9</f>
      </c>
    </row>
    <row r="10" ht="20.35" customHeight="1">
      <c r="A10" t="s" s="25">
        <v>31</v>
      </c>
      <c r="B10" s="32">
        <f>SUM(B6:B9)</f>
      </c>
      <c r="C10" s="28">
        <f>SUM(C6:C9)</f>
      </c>
      <c r="D10" s="27">
        <f>SUM(D6:D9)</f>
        <v>0</v>
      </c>
      <c r="E10" s="27">
        <f>SUM(E6:E9)</f>
        <v>0</v>
      </c>
      <c r="F10" s="27">
        <f>SUM(F6:F9)</f>
        <v>0</v>
      </c>
      <c r="G10" s="27">
        <f>SUM(G6:G9)</f>
        <v>0</v>
      </c>
      <c r="H10" s="27">
        <f>SUM(H6:H9)</f>
        <v>0</v>
      </c>
      <c r="I10" s="27">
        <f>SUM(I6:I9)</f>
        <v>0</v>
      </c>
      <c r="J10" s="27">
        <f>SUM(J6:J9)</f>
        <v>0</v>
      </c>
      <c r="K10" s="27">
        <f>SUM(K6:K9)</f>
        <v>0</v>
      </c>
      <c r="L10" s="28">
        <f>SUM(L6:L9)</f>
      </c>
      <c r="M10" s="27">
        <f>SUM(M6:M9)</f>
        <v>0</v>
      </c>
      <c r="N10" s="28">
        <f>SUM(N6:N9)</f>
      </c>
      <c r="O10" s="28">
        <f>SUM(O6:O9)</f>
      </c>
      <c r="P10" s="77">
        <f>SUM(P6:P9)</f>
      </c>
      <c r="Q10" s="77">
        <f>SUM(Q6:Q9)</f>
      </c>
      <c r="R10" s="78">
        <f>(Q10-P10)/P10</f>
      </c>
      <c r="S10" s="79">
        <f>SUM(S6:S9)</f>
      </c>
      <c r="T10" s="79">
        <f>SUM(T6:T9)</f>
      </c>
      <c r="U10" s="80">
        <f>(T10-S10)/S10</f>
      </c>
      <c r="V10" s="81">
        <f>SUM(V6:V9)</f>
      </c>
      <c r="W10" s="81">
        <f>SUM(W6:W9)</f>
      </c>
      <c r="X10" s="82">
        <f>(W10-V10)/V10</f>
      </c>
      <c r="Y10" s="83">
        <f>SUM(Y6:Y9)</f>
      </c>
      <c r="Z10" s="83">
        <f>SUM(Z6:Z9)</f>
      </c>
      <c r="AA10" s="83">
        <f>(Z10-Y10)/Y10</f>
      </c>
      <c r="AB10" s="84">
        <f>SUM(AB6:AB9)</f>
      </c>
      <c r="AC10" s="84">
        <f>SUM(AC6:AC9)</f>
      </c>
      <c r="AD10" s="84">
        <f>(AC10-AB10)/AB10</f>
      </c>
      <c r="AE10" s="85">
        <f>AE8+AE9+AE7+AE6</f>
      </c>
      <c r="AF10" s="85">
        <f>AF8+AF9+AF7+AF6</f>
      </c>
      <c r="AG10" s="85">
        <f>((AF10)-(AE10))/AE10</f>
      </c>
    </row>
    <row r="11" ht="20.35" customHeight="1">
      <c r="A11" t="s" s="48">
        <v>32</v>
      </c>
      <c r="B11" s="29"/>
      <c r="C11" s="30"/>
      <c r="D11" s="30"/>
      <c r="E11" s="30"/>
      <c r="F11" s="30"/>
      <c r="G11" s="30"/>
      <c r="H11" s="30"/>
      <c r="I11" s="30"/>
      <c r="J11" s="30"/>
      <c r="K11" s="30"/>
      <c r="L11" s="30"/>
      <c r="M11" s="30"/>
      <c r="N11" s="30"/>
      <c r="O11" s="30"/>
      <c r="P11" s="86">
        <f>P5+P10</f>
      </c>
      <c r="Q11" s="86">
        <f>Q5+Q10</f>
      </c>
      <c r="R11" s="87">
        <f>(Q11-P11)/P11</f>
      </c>
      <c r="S11" s="88">
        <f>S5+S10</f>
      </c>
      <c r="T11" s="88">
        <f>T5+T10</f>
      </c>
      <c r="U11" s="89">
        <f>(T11-S11)/S11</f>
      </c>
      <c r="V11" s="90">
        <f>V5+V10</f>
      </c>
      <c r="W11" s="90">
        <f>W5+W10</f>
      </c>
      <c r="X11" s="91">
        <f>(W11-V11)/V11</f>
      </c>
      <c r="Y11" s="92">
        <f>SUM(Y5,Y10)</f>
      </c>
      <c r="Z11" s="92">
        <f>SUM(Z5,Z10)</f>
      </c>
      <c r="AA11" s="92">
        <f>(Z11-Y11)/Y11</f>
      </c>
      <c r="AB11" s="93">
        <f>SUM(AB5,AB10)</f>
      </c>
      <c r="AC11" s="93">
        <f>SUM(AC5,AC10)</f>
      </c>
      <c r="AD11" s="93">
        <f>(AC11-AB11)/AB11</f>
      </c>
      <c r="AE11" s="94">
        <f>AE5+AE10</f>
      </c>
      <c r="AF11" s="94">
        <f>AF5+AF10</f>
      </c>
      <c r="AG11" s="94">
        <f>((AF11)-(AE11))/AE11</f>
      </c>
    </row>
    <row r="12" ht="20.35" customHeight="1">
      <c r="A12" t="s" s="21">
        <v>16</v>
      </c>
      <c r="B12" s="22"/>
      <c r="C12" s="23"/>
      <c r="D12" s="23"/>
      <c r="E12" s="23"/>
      <c r="F12" s="23"/>
      <c r="G12" s="23"/>
      <c r="H12" s="23"/>
      <c r="I12" s="23"/>
      <c r="J12" s="23"/>
      <c r="K12" s="23"/>
      <c r="L12" s="23">
        <f t="shared" si="0"/>
      </c>
      <c r="M12" s="23"/>
      <c r="N12" s="23">
        <f>#REF!</f>
      </c>
      <c r="O12" s="23">
        <f>#REF!</f>
      </c>
      <c r="P12" s="69">
        <f>AVERAGE('2016 Worship Data - Weekly Wors'!I4:I8)</f>
      </c>
      <c r="Q12" s="69">
        <f>AVERAGE('2017 Worship Data - Weekly Wors'!I5:I8)</f>
      </c>
      <c r="R12" s="70">
        <f>(Q12-P12)/P12</f>
      </c>
      <c r="S12" s="71">
        <f>AVERAGE('2016 Worship Data - Weekly Wors'!I9:I12)</f>
      </c>
      <c r="T12" s="71">
        <f>AVERAGE('2017 Worship Data - Weekly Wors'!I9:I12)</f>
      </c>
      <c r="U12" s="72">
        <f>(T12-S12)/S12</f>
      </c>
      <c r="V12" s="73">
        <f>AVERAGE('2016 Worship Data - Weekly Wors'!I13:I20)</f>
      </c>
      <c r="W12" s="73">
        <f>AVERAGE('2017 Worship Data - Weekly Wors'!I13:I21)</f>
      </c>
      <c r="X12" s="74">
        <f>(W12-V12)/V12</f>
      </c>
      <c r="Y12" s="75">
        <f>AVERAGE('2016 Worship Data - Weekly Wors'!I21:I25)</f>
      </c>
      <c r="Z12" s="75">
        <f>AVERAGE('2017 Worship Data - Weekly Wors'!I22:I25)</f>
      </c>
      <c r="AA12" s="75">
        <f>(Z12-Y12)/Y12</f>
      </c>
      <c r="AB12" s="76">
        <f>AVERAGE('2016 Worship Data - Weekly Wors'!I26:I29)</f>
      </c>
      <c r="AC12" s="76">
        <f>AVERAGE('2017 Worship Data - Weekly Wors'!I26:I29)</f>
      </c>
      <c r="AD12" s="76">
        <f>(AC12-AB12)/AB12</f>
      </c>
      <c r="AE12" s="23">
        <f>AVERAGE('2016 Worship Data - Weekly Wors'!I4:I20)</f>
      </c>
      <c r="AF12" s="23">
        <f>AVERAGE('2017 Worship Data - Weekly Wors'!I5:I21)</f>
      </c>
      <c r="AG12" s="23">
        <f>((AF12)-(AE12))/AE12</f>
      </c>
    </row>
    <row r="13" ht="20.35" customHeight="1">
      <c r="A13" t="s" s="21">
        <v>34</v>
      </c>
      <c r="B13" s="29"/>
      <c r="C13" s="30"/>
      <c r="D13" s="30"/>
      <c r="E13" s="30"/>
      <c r="F13" s="30"/>
      <c r="G13" s="30"/>
      <c r="H13" s="30"/>
      <c r="I13" s="30"/>
      <c r="J13" s="30"/>
      <c r="K13" s="30"/>
      <c r="L13" s="30"/>
      <c r="M13" s="30"/>
      <c r="N13" s="30"/>
      <c r="O13" s="30"/>
      <c r="P13" s="95">
        <v>34</v>
      </c>
      <c r="Q13" s="95">
        <v>38</v>
      </c>
      <c r="R13" s="96">
        <f>(Q13-P13)/P13</f>
        <v>0.1176470588235294</v>
      </c>
      <c r="S13" s="97">
        <v>34</v>
      </c>
      <c r="T13" s="97">
        <v>38</v>
      </c>
      <c r="U13" s="98">
        <f>(T13-S13)/S13</f>
        <v>0.1176470588235294</v>
      </c>
      <c r="V13" s="99">
        <v>34</v>
      </c>
      <c r="W13" s="99">
        <v>38</v>
      </c>
      <c r="X13" s="100">
        <f>(W13-V13)/V13</f>
        <v>0.1176470588235294</v>
      </c>
      <c r="Y13" s="101">
        <v>34</v>
      </c>
      <c r="Z13" s="101">
        <v>38</v>
      </c>
      <c r="AA13" s="102">
        <f>(Z13-Y13)/Y13</f>
        <v>0.1176470588235294</v>
      </c>
      <c r="AB13" s="103">
        <v>34</v>
      </c>
      <c r="AC13" s="103">
        <v>38</v>
      </c>
      <c r="AD13" s="104">
        <f>(AC13-AB13)/AB13</f>
        <v>0.1176470588235294</v>
      </c>
      <c r="AE13" s="31">
        <v>34</v>
      </c>
      <c r="AF13" s="31">
        <v>38</v>
      </c>
      <c r="AG13" s="105">
        <f>((AF13)-(AE13))/AE13</f>
        <v>0.1176470588235294</v>
      </c>
    </row>
    <row r="14" ht="20.35" customHeight="1">
      <c r="A14" t="s" s="21">
        <v>35</v>
      </c>
      <c r="B14" s="22"/>
      <c r="C14" s="23"/>
      <c r="D14" s="23"/>
      <c r="E14" s="23"/>
      <c r="F14" s="23"/>
      <c r="G14" s="23"/>
      <c r="H14" s="23"/>
      <c r="I14" s="23"/>
      <c r="J14" s="23"/>
      <c r="K14" s="23"/>
      <c r="L14" s="23"/>
      <c r="M14" s="23">
        <f>#REF!/52</f>
      </c>
      <c r="N14" s="23"/>
      <c r="O14" s="23">
        <f>'Christmas Eve - Christmas Eve'!A13/52</f>
      </c>
      <c r="P14" s="95">
        <v>107</v>
      </c>
      <c r="Q14" s="95">
        <v>107</v>
      </c>
      <c r="R14" s="96">
        <f>(Q14-P14)/P14</f>
        <v>0</v>
      </c>
      <c r="S14" s="97">
        <v>107</v>
      </c>
      <c r="T14" s="97">
        <v>107</v>
      </c>
      <c r="U14" s="98">
        <f>(T14-S14)/S14</f>
        <v>0</v>
      </c>
      <c r="V14" s="99">
        <v>107</v>
      </c>
      <c r="W14" s="99">
        <v>107</v>
      </c>
      <c r="X14" s="100">
        <f>(W14-V14)/V14</f>
        <v>0</v>
      </c>
      <c r="Y14" s="101">
        <v>107</v>
      </c>
      <c r="Z14" s="101">
        <v>107</v>
      </c>
      <c r="AA14" s="102">
        <f>(Z14-Y14)/Y14</f>
        <v>0</v>
      </c>
      <c r="AB14" s="103">
        <v>107</v>
      </c>
      <c r="AC14" s="103">
        <v>107</v>
      </c>
      <c r="AD14" s="104">
        <f>(AC14-AB14)/AB14</f>
        <v>0</v>
      </c>
      <c r="AE14" s="24">
        <v>107</v>
      </c>
      <c r="AF14" s="24">
        <v>107</v>
      </c>
      <c r="AG14" s="106">
        <f>((AF14)-(AE14))/AE14</f>
        <v>0</v>
      </c>
    </row>
    <row r="15" ht="20.55" customHeight="1">
      <c r="A15" t="s" s="34">
        <v>36</v>
      </c>
      <c r="B15" s="107">
        <f>SUM(B12:B14)</f>
        <v>0</v>
      </c>
      <c r="C15" s="37">
        <f>SUM(C12:C14)</f>
        <v>0</v>
      </c>
      <c r="D15" s="37">
        <f>SUM(D12:D14)</f>
        <v>0</v>
      </c>
      <c r="E15" s="37">
        <f>SUM(E12:E14)</f>
        <v>0</v>
      </c>
      <c r="F15" s="37">
        <f>SUM(F12:F14)</f>
        <v>0</v>
      </c>
      <c r="G15" s="37">
        <f>SUM(G12:G14)</f>
        <v>0</v>
      </c>
      <c r="H15" s="37">
        <f>SUM(H12:H14)</f>
        <v>0</v>
      </c>
      <c r="I15" s="37">
        <f>SUM(I12:I14)</f>
        <v>0</v>
      </c>
      <c r="J15" s="37">
        <f>SUM(J12:J14)</f>
        <v>0</v>
      </c>
      <c r="K15" s="37">
        <f>SUM(K12:K14)</f>
        <v>0</v>
      </c>
      <c r="L15" s="36">
        <f>SUM(L12:L14)</f>
      </c>
      <c r="M15" s="36">
        <f>SUM(M12:M14)</f>
      </c>
      <c r="N15" s="36">
        <f>SUM(N12:N14)</f>
      </c>
      <c r="O15" s="36">
        <f>SUM(O12:O14)</f>
      </c>
      <c r="P15" s="108">
        <f>SUM(P12:P14)</f>
      </c>
      <c r="Q15" s="108">
        <f>SUM(Q12:Q14)</f>
      </c>
      <c r="R15" s="109">
        <f>(Q15-P15)/P15</f>
      </c>
      <c r="S15" s="110">
        <f>SUM(S12:S14)</f>
      </c>
      <c r="T15" s="110">
        <f>SUM(T12:T14)</f>
      </c>
      <c r="U15" s="111">
        <f>(T15-S15)/S15</f>
      </c>
      <c r="V15" s="112">
        <f>SUM(V12:V14)</f>
      </c>
      <c r="W15" s="112">
        <f>SUM(W12:W14)</f>
      </c>
      <c r="X15" s="113">
        <f>(W15-V15)/V15</f>
      </c>
      <c r="Y15" s="114">
        <f>SUM(Y12:Y14)</f>
      </c>
      <c r="Z15" s="114">
        <f>SUM(Z12:Z14)</f>
      </c>
      <c r="AA15" s="114">
        <f>(Z15-Y15)/Y15</f>
      </c>
      <c r="AB15" s="115">
        <f>SUM(AB12:AB14)</f>
      </c>
      <c r="AC15" s="115">
        <f>SUM(AC12:AC14)</f>
      </c>
      <c r="AD15" s="115">
        <f>(AC15-AB15)/AB15</f>
      </c>
      <c r="AE15" s="116">
        <f>AE12+AE13+AE14</f>
      </c>
      <c r="AF15" s="116">
        <f>AF12+AF13+AF14</f>
      </c>
      <c r="AG15" s="116">
        <f>((AF15)-(AE15))/AE15</f>
      </c>
    </row>
    <row r="16" ht="20.55" customHeight="1">
      <c r="A16" t="s" s="38">
        <v>37</v>
      </c>
      <c r="B16" s="39">
        <f>B5+B10+B15</f>
      </c>
      <c r="C16" s="39">
        <f>C5+C10+C15</f>
      </c>
      <c r="D16" s="40">
        <f>D5+D10+D15</f>
        <v>0</v>
      </c>
      <c r="E16" s="39">
        <f>E5+E10+E15</f>
      </c>
      <c r="F16" s="40">
        <f>F5+F10+F15</f>
        <v>0</v>
      </c>
      <c r="G16" s="40">
        <f>G5+G10+G15</f>
        <v>0</v>
      </c>
      <c r="H16" s="40">
        <f>H5+H10+H15</f>
        <v>0</v>
      </c>
      <c r="I16" s="40">
        <f>I5+I10+I15</f>
        <v>0</v>
      </c>
      <c r="J16" s="40">
        <f>J5+J10+J15</f>
        <v>0</v>
      </c>
      <c r="K16" s="40">
        <f>K5+K10+K15</f>
        <v>0</v>
      </c>
      <c r="L16" s="39">
        <f>L5+L10+L15</f>
      </c>
      <c r="M16" s="39">
        <f>M5+M10+M15</f>
      </c>
      <c r="N16" s="39">
        <f>N5+N10+N15</f>
      </c>
      <c r="O16" s="39">
        <f>O5+O10+O15</f>
      </c>
      <c r="P16" s="117">
        <f>P5+P10+P15</f>
      </c>
      <c r="Q16" s="117">
        <f>Q5+Q10+Q15</f>
      </c>
      <c r="R16" s="118">
        <f>(Q16-P16)/P16</f>
      </c>
      <c r="S16" s="119">
        <f>S5+S10+S15</f>
      </c>
      <c r="T16" s="119">
        <f>T5+T10+T15</f>
      </c>
      <c r="U16" s="120">
        <f>(T16-S16)/S16</f>
      </c>
      <c r="V16" s="121">
        <f>V5+V10+V15</f>
      </c>
      <c r="W16" s="121">
        <f>W5+W10+W15</f>
      </c>
      <c r="X16" s="122">
        <f>(W16-V16)/V16</f>
      </c>
      <c r="Y16" s="123">
        <f>SUM(Y11,Y15)</f>
      </c>
      <c r="Z16" s="123">
        <f>SUM(Z11,Z15)</f>
      </c>
      <c r="AA16" s="123">
        <f>(Z16-Y16)/Y16</f>
      </c>
      <c r="AB16" s="124">
        <f>SUM(AB11,AB15)</f>
      </c>
      <c r="AC16" s="124">
        <f>SUM(AC11,AC15)</f>
      </c>
      <c r="AD16" s="124">
        <f>(AC16-AB16)/AB16</f>
      </c>
      <c r="AE16" s="39">
        <f>AE11+AE15</f>
      </c>
      <c r="AF16" s="39">
        <f>AF11+AF15</f>
      </c>
      <c r="AG16" s="39">
        <f>((AF16)-(AE16))/AE16</f>
      </c>
    </row>
  </sheetData>
  <mergeCells count="1">
    <mergeCell ref="A1:AG1"/>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&amp;C&amp;"Helvetica,Regular"&amp;12&amp;K000000&amp;P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3:K60"/>
  <sheetViews>
    <sheetView workbookViewId="0" showGridLines="0" defaultGridColor="1">
      <pane topLeftCell="C4" xSplit="2" ySplit="3" activePane="bottomRight" state="frozen"/>
    </sheetView>
  </sheetViews>
  <sheetFormatPr defaultColWidth="16.3333" defaultRowHeight="18" customHeight="1" outlineLevelRow="0" outlineLevelCol="0"/>
  <cols>
    <col min="1" max="1" width="4.88281" style="125" customWidth="1"/>
    <col min="2" max="2" width="25.5156" style="125" customWidth="1"/>
    <col min="3" max="3" width="10.1953" style="125" customWidth="1"/>
    <col min="4" max="4" width="10.1953" style="125" customWidth="1"/>
    <col min="5" max="5" width="10.1953" style="125" customWidth="1"/>
    <col min="6" max="6" width="10.1953" style="125" customWidth="1"/>
    <col min="7" max="7" width="10.1953" style="125" customWidth="1"/>
    <col min="8" max="8" width="10.1953" style="125" customWidth="1"/>
    <col min="9" max="9" width="10.1953" style="125" customWidth="1"/>
    <col min="10" max="10" width="10.1953" style="125" customWidth="1"/>
    <col min="11" max="11" width="10.1953" style="125" customWidth="1"/>
    <col min="12" max="256" width="16.3516" style="125" customWidth="1"/>
  </cols>
  <sheetData>
    <row r="1" ht="49.15" customHeight="1"/>
    <row r="2" ht="27" customHeight="1">
      <c r="A2" t="s" s="42">
        <v>60</v>
      </c>
      <c r="B2" s="42"/>
      <c r="C2" s="42"/>
      <c r="D2" s="42"/>
      <c r="E2" s="42"/>
      <c r="F2" s="42"/>
      <c r="G2" s="42"/>
      <c r="H2" s="42"/>
      <c r="I2" s="42"/>
      <c r="J2" s="42"/>
      <c r="K2" s="42"/>
    </row>
    <row r="3" ht="32.55" customHeight="1">
      <c r="A3" s="126"/>
      <c r="B3" t="s" s="43">
        <v>62</v>
      </c>
      <c r="C3" t="s" s="43">
        <v>63</v>
      </c>
      <c r="D3" t="s" s="43">
        <v>64</v>
      </c>
      <c r="E3" t="s" s="43">
        <v>65</v>
      </c>
      <c r="F3" t="s" s="43">
        <v>66</v>
      </c>
      <c r="G3" t="s" s="43">
        <v>67</v>
      </c>
      <c r="H3" t="s" s="43">
        <v>68</v>
      </c>
      <c r="I3" t="s" s="43">
        <v>69</v>
      </c>
      <c r="J3" t="s" s="43">
        <v>70</v>
      </c>
      <c r="K3" t="s" s="43">
        <v>71</v>
      </c>
    </row>
    <row r="4" ht="20.55" customHeight="1">
      <c r="A4" s="127">
        <v>1</v>
      </c>
      <c r="B4" s="128">
        <v>41274</v>
      </c>
      <c r="C4" s="18"/>
      <c r="D4" s="19"/>
      <c r="E4" s="19"/>
      <c r="F4" s="19"/>
      <c r="G4" s="19"/>
      <c r="H4" s="19"/>
      <c r="I4" s="19"/>
      <c r="J4" s="19"/>
      <c r="K4" s="129">
        <f>SUM(C4:J4)</f>
        <v>0</v>
      </c>
    </row>
    <row r="5" ht="20.35" customHeight="1">
      <c r="A5" s="130">
        <f>A4+1</f>
        <v>2</v>
      </c>
      <c r="B5" s="131">
        <f>B4+7</f>
        <v>41281</v>
      </c>
      <c r="C5" s="22"/>
      <c r="D5" s="23"/>
      <c r="E5" s="23"/>
      <c r="F5" s="23"/>
      <c r="G5" s="23"/>
      <c r="H5" s="23"/>
      <c r="I5" s="23"/>
      <c r="J5" s="23"/>
      <c r="K5" s="27">
        <f>SUM(C5:J5)</f>
        <v>0</v>
      </c>
    </row>
    <row r="6" ht="20.35" customHeight="1">
      <c r="A6" s="130">
        <f>A5+1</f>
        <v>3</v>
      </c>
      <c r="B6" s="131">
        <f>B5+7</f>
        <v>41288</v>
      </c>
      <c r="C6" s="29"/>
      <c r="D6" s="30"/>
      <c r="E6" s="30"/>
      <c r="F6" s="30"/>
      <c r="G6" s="30"/>
      <c r="H6" s="30"/>
      <c r="I6" s="30"/>
      <c r="J6" s="30"/>
      <c r="K6" s="27">
        <f>SUM(C6:J6)</f>
        <v>0</v>
      </c>
    </row>
    <row r="7" ht="20.35" customHeight="1">
      <c r="A7" s="130">
        <f>A6+1</f>
        <v>4</v>
      </c>
      <c r="B7" s="131">
        <f>B6+7</f>
        <v>41295</v>
      </c>
      <c r="C7" s="22"/>
      <c r="D7" s="23"/>
      <c r="E7" s="23"/>
      <c r="F7" s="23"/>
      <c r="G7" s="23"/>
      <c r="H7" s="23"/>
      <c r="I7" s="23"/>
      <c r="J7" s="23"/>
      <c r="K7" s="27">
        <f>SUM(C7:J7)</f>
        <v>0</v>
      </c>
    </row>
    <row r="8" ht="20.35" customHeight="1">
      <c r="A8" s="130">
        <f>A7+1</f>
        <v>5</v>
      </c>
      <c r="B8" s="131">
        <f>B7+7</f>
        <v>41302</v>
      </c>
      <c r="C8" s="29"/>
      <c r="D8" s="30"/>
      <c r="E8" s="30"/>
      <c r="F8" s="30"/>
      <c r="G8" s="30"/>
      <c r="H8" s="30"/>
      <c r="I8" s="30"/>
      <c r="J8" s="30"/>
      <c r="K8" s="27">
        <f>SUM(C8:J8)</f>
        <v>0</v>
      </c>
    </row>
    <row r="9" ht="20.35" customHeight="1">
      <c r="A9" s="130">
        <f>A8+1</f>
        <v>6</v>
      </c>
      <c r="B9" s="131">
        <f>B8+7</f>
        <v>41309</v>
      </c>
      <c r="C9" s="22"/>
      <c r="D9" s="23"/>
      <c r="E9" s="23"/>
      <c r="F9" s="23"/>
      <c r="G9" s="23"/>
      <c r="H9" s="23"/>
      <c r="I9" s="23"/>
      <c r="J9" s="23"/>
      <c r="K9" s="27">
        <f>SUM(C9:J9)</f>
        <v>0</v>
      </c>
    </row>
    <row r="10" ht="20.35" customHeight="1">
      <c r="A10" s="130">
        <f>A9+1</f>
        <v>7</v>
      </c>
      <c r="B10" s="131">
        <f>B9+7</f>
        <v>41316</v>
      </c>
      <c r="C10" s="29"/>
      <c r="D10" s="30"/>
      <c r="E10" s="30"/>
      <c r="F10" s="30"/>
      <c r="G10" s="30"/>
      <c r="H10" s="30"/>
      <c r="I10" s="30"/>
      <c r="J10" s="30"/>
      <c r="K10" s="27">
        <f>SUM(C10:J10)</f>
        <v>0</v>
      </c>
    </row>
    <row r="11" ht="20.35" customHeight="1">
      <c r="A11" s="130">
        <f>A10+1</f>
        <v>8</v>
      </c>
      <c r="B11" s="131">
        <f>B10+7</f>
        <v>41323</v>
      </c>
      <c r="C11" s="22"/>
      <c r="D11" s="23"/>
      <c r="E11" s="23"/>
      <c r="F11" s="23"/>
      <c r="G11" s="23"/>
      <c r="H11" s="23"/>
      <c r="I11" s="23"/>
      <c r="J11" s="132"/>
      <c r="K11" s="27">
        <f>SUM(C11:J11)</f>
        <v>0</v>
      </c>
    </row>
    <row r="12" ht="20.35" customHeight="1">
      <c r="A12" s="130">
        <f>A11+1</f>
        <v>9</v>
      </c>
      <c r="B12" s="131">
        <f>B11+7</f>
        <v>41330</v>
      </c>
      <c r="C12" s="29"/>
      <c r="D12" s="30"/>
      <c r="E12" s="30"/>
      <c r="F12" s="30"/>
      <c r="G12" s="30"/>
      <c r="H12" s="30"/>
      <c r="I12" s="30"/>
      <c r="J12" s="30"/>
      <c r="K12" s="27">
        <f>SUM(C12:J12)</f>
        <v>0</v>
      </c>
    </row>
    <row r="13" ht="20.35" customHeight="1">
      <c r="A13" s="130">
        <f>A12+1</f>
        <v>10</v>
      </c>
      <c r="B13" s="131">
        <f>B12+7</f>
        <v>41337</v>
      </c>
      <c r="C13" s="22"/>
      <c r="D13" s="23"/>
      <c r="E13" s="23"/>
      <c r="F13" s="23"/>
      <c r="G13" s="23"/>
      <c r="H13" s="23"/>
      <c r="I13" s="23"/>
      <c r="J13" s="23"/>
      <c r="K13" s="27">
        <f>SUM(C13:J13)</f>
        <v>0</v>
      </c>
    </row>
    <row r="14" ht="20.35" customHeight="1">
      <c r="A14" s="130">
        <f>A13+1</f>
        <v>11</v>
      </c>
      <c r="B14" s="131">
        <f>B13+7</f>
        <v>41344</v>
      </c>
      <c r="C14" s="29"/>
      <c r="D14" s="30"/>
      <c r="E14" s="30"/>
      <c r="F14" s="30"/>
      <c r="G14" s="30"/>
      <c r="H14" s="30"/>
      <c r="I14" s="30"/>
      <c r="J14" s="30"/>
      <c r="K14" s="27">
        <f>SUM(C14:J14)</f>
        <v>0</v>
      </c>
    </row>
    <row r="15" ht="20.35" customHeight="1">
      <c r="A15" s="130">
        <f>A14+1</f>
        <v>12</v>
      </c>
      <c r="B15" s="131">
        <f>B14+7</f>
        <v>41351</v>
      </c>
      <c r="C15" s="22"/>
      <c r="D15" s="23"/>
      <c r="E15" s="23"/>
      <c r="F15" s="23"/>
      <c r="G15" s="23"/>
      <c r="H15" s="23"/>
      <c r="I15" s="23"/>
      <c r="J15" s="23"/>
      <c r="K15" s="27">
        <f>SUM(C15:J15)</f>
        <v>0</v>
      </c>
    </row>
    <row r="16" ht="20.35" customHeight="1">
      <c r="A16" s="130">
        <f>A15+1</f>
        <v>13</v>
      </c>
      <c r="B16" s="131">
        <f>B15+7</f>
        <v>41358</v>
      </c>
      <c r="C16" s="29"/>
      <c r="D16" s="30"/>
      <c r="E16" s="30"/>
      <c r="F16" s="30"/>
      <c r="G16" s="30"/>
      <c r="H16" s="30"/>
      <c r="I16" s="30"/>
      <c r="J16" s="30"/>
      <c r="K16" s="27">
        <f>SUM(C16:J16)</f>
        <v>0</v>
      </c>
    </row>
    <row r="17" ht="20.35" customHeight="1">
      <c r="A17" s="130">
        <f>A16+1</f>
        <v>14</v>
      </c>
      <c r="B17" s="131">
        <f>B16+7</f>
        <v>41365</v>
      </c>
      <c r="C17" s="22"/>
      <c r="D17" s="23"/>
      <c r="E17" s="23"/>
      <c r="F17" s="23"/>
      <c r="G17" s="23"/>
      <c r="H17" s="23"/>
      <c r="I17" s="23"/>
      <c r="J17" s="23"/>
      <c r="K17" s="27">
        <f>SUM(C17:J17)</f>
        <v>0</v>
      </c>
    </row>
    <row r="18" ht="20.35" customHeight="1">
      <c r="A18" s="130">
        <f>A17+1</f>
        <v>15</v>
      </c>
      <c r="B18" s="131">
        <f>B17+7</f>
        <v>41372</v>
      </c>
      <c r="C18" s="29"/>
      <c r="D18" s="30"/>
      <c r="E18" s="30"/>
      <c r="F18" s="30"/>
      <c r="G18" s="30"/>
      <c r="H18" s="30"/>
      <c r="I18" s="30"/>
      <c r="J18" s="30"/>
      <c r="K18" s="27">
        <f>SUM(C18:J18)</f>
        <v>0</v>
      </c>
    </row>
    <row r="19" ht="20.35" customHeight="1">
      <c r="A19" s="130">
        <f>A18+1</f>
        <v>16</v>
      </c>
      <c r="B19" s="131">
        <f>B18+7</f>
        <v>41379</v>
      </c>
      <c r="C19" s="22"/>
      <c r="D19" s="23"/>
      <c r="E19" s="23"/>
      <c r="F19" s="23"/>
      <c r="G19" s="23"/>
      <c r="H19" s="23"/>
      <c r="I19" s="23"/>
      <c r="J19" s="132"/>
      <c r="K19" s="27">
        <f>SUM(C19:J19)</f>
        <v>0</v>
      </c>
    </row>
    <row r="20" ht="20.35" customHeight="1">
      <c r="A20" s="130">
        <f>A19+1</f>
        <v>17</v>
      </c>
      <c r="B20" s="131">
        <f>B19+7</f>
        <v>41386</v>
      </c>
      <c r="C20" s="29"/>
      <c r="D20" s="30"/>
      <c r="E20" s="30"/>
      <c r="F20" s="30"/>
      <c r="G20" s="30"/>
      <c r="H20" s="30"/>
      <c r="I20" s="30"/>
      <c r="J20" s="30"/>
      <c r="K20" s="27">
        <f>SUM(C20:J20)</f>
        <v>0</v>
      </c>
    </row>
    <row r="21" ht="20.35" customHeight="1">
      <c r="A21" s="130">
        <f>A20+1</f>
        <v>18</v>
      </c>
      <c r="B21" s="131">
        <f>B20+7</f>
        <v>41393</v>
      </c>
      <c r="C21" s="22"/>
      <c r="D21" s="23"/>
      <c r="E21" s="23"/>
      <c r="F21" s="23"/>
      <c r="G21" s="23"/>
      <c r="H21" s="23"/>
      <c r="I21" s="23"/>
      <c r="J21" s="23"/>
      <c r="K21" s="27">
        <f>SUM(C21:J21)</f>
        <v>0</v>
      </c>
    </row>
    <row r="22" ht="20.35" customHeight="1">
      <c r="A22" s="130">
        <f>A21+1</f>
        <v>19</v>
      </c>
      <c r="B22" s="131">
        <f>B21+7</f>
        <v>41400</v>
      </c>
      <c r="C22" s="29"/>
      <c r="D22" s="30"/>
      <c r="E22" s="30"/>
      <c r="F22" s="30"/>
      <c r="G22" s="30"/>
      <c r="H22" s="30"/>
      <c r="I22" s="30"/>
      <c r="J22" s="30"/>
      <c r="K22" s="27">
        <f>SUM(C22:J22)</f>
        <v>0</v>
      </c>
    </row>
    <row r="23" ht="20.35" customHeight="1">
      <c r="A23" s="130">
        <f>A22+1</f>
        <v>20</v>
      </c>
      <c r="B23" s="131">
        <f>B22+7</f>
        <v>41407</v>
      </c>
      <c r="C23" s="22"/>
      <c r="D23" s="23"/>
      <c r="E23" s="23"/>
      <c r="F23" s="23"/>
      <c r="G23" s="23"/>
      <c r="H23" s="23"/>
      <c r="I23" s="23"/>
      <c r="J23" s="23"/>
      <c r="K23" s="27">
        <f>SUM(C23:J23)</f>
        <v>0</v>
      </c>
    </row>
    <row r="24" ht="20.35" customHeight="1">
      <c r="A24" s="130">
        <f>A23+1</f>
        <v>21</v>
      </c>
      <c r="B24" s="131">
        <f>B23+7</f>
        <v>41414</v>
      </c>
      <c r="C24" s="29"/>
      <c r="D24" s="30"/>
      <c r="E24" s="30"/>
      <c r="F24" s="30"/>
      <c r="G24" s="30"/>
      <c r="H24" s="30"/>
      <c r="I24" s="30"/>
      <c r="J24" s="30"/>
      <c r="K24" s="27">
        <f>SUM(C24:J24)</f>
        <v>0</v>
      </c>
    </row>
    <row r="25" ht="20.35" customHeight="1">
      <c r="A25" s="130">
        <f>A24+1</f>
        <v>22</v>
      </c>
      <c r="B25" s="131">
        <f>B24+7</f>
        <v>41421</v>
      </c>
      <c r="C25" s="22"/>
      <c r="D25" s="23"/>
      <c r="E25" s="23"/>
      <c r="F25" s="23"/>
      <c r="G25" s="23"/>
      <c r="H25" s="23"/>
      <c r="I25" s="23"/>
      <c r="J25" s="23"/>
      <c r="K25" s="27">
        <f>SUM(C25:J25)</f>
        <v>0</v>
      </c>
    </row>
    <row r="26" ht="20.35" customHeight="1">
      <c r="A26" s="130">
        <f>A25+1</f>
        <v>23</v>
      </c>
      <c r="B26" s="131">
        <f>B25+7</f>
        <v>41428</v>
      </c>
      <c r="C26" s="29"/>
      <c r="D26" s="30"/>
      <c r="E26" s="30"/>
      <c r="F26" s="30"/>
      <c r="G26" s="30"/>
      <c r="H26" s="30"/>
      <c r="I26" s="30"/>
      <c r="J26" s="30"/>
      <c r="K26" s="27">
        <f>SUM(C26:J26)</f>
        <v>0</v>
      </c>
    </row>
    <row r="27" ht="20.35" customHeight="1">
      <c r="A27" s="130">
        <f>A26+1</f>
        <v>24</v>
      </c>
      <c r="B27" s="131">
        <f>B26+7</f>
        <v>41435</v>
      </c>
      <c r="C27" s="22"/>
      <c r="D27" s="23"/>
      <c r="E27" s="23"/>
      <c r="F27" s="23"/>
      <c r="G27" s="23"/>
      <c r="H27" s="23"/>
      <c r="I27" s="23"/>
      <c r="J27" s="23"/>
      <c r="K27" s="27">
        <f>SUM(C27:J27)</f>
        <v>0</v>
      </c>
    </row>
    <row r="28" ht="20.35" customHeight="1">
      <c r="A28" s="130">
        <f>A27+1</f>
        <v>25</v>
      </c>
      <c r="B28" s="131">
        <f>B27+7</f>
        <v>41442</v>
      </c>
      <c r="C28" s="29"/>
      <c r="D28" s="30"/>
      <c r="E28" s="30"/>
      <c r="F28" s="30"/>
      <c r="G28" s="30"/>
      <c r="H28" s="30"/>
      <c r="I28" s="30"/>
      <c r="J28" s="30"/>
      <c r="K28" s="27">
        <f>SUM(C28:J28)</f>
        <v>0</v>
      </c>
    </row>
    <row r="29" ht="20.35" customHeight="1">
      <c r="A29" s="130">
        <f>A28+1</f>
        <v>26</v>
      </c>
      <c r="B29" s="131">
        <f>B28+7</f>
        <v>41449</v>
      </c>
      <c r="C29" s="22"/>
      <c r="D29" s="23"/>
      <c r="E29" s="23"/>
      <c r="F29" s="23"/>
      <c r="G29" s="23"/>
      <c r="H29" s="23"/>
      <c r="I29" s="23"/>
      <c r="J29" s="23"/>
      <c r="K29" s="27">
        <f>SUM(C29:J29)</f>
        <v>0</v>
      </c>
    </row>
    <row r="30" ht="20.35" customHeight="1">
      <c r="A30" s="130">
        <f>A29+1</f>
        <v>27</v>
      </c>
      <c r="B30" s="131">
        <f>B29+7</f>
        <v>41456</v>
      </c>
      <c r="C30" s="29"/>
      <c r="D30" s="30"/>
      <c r="E30" s="30"/>
      <c r="F30" s="30"/>
      <c r="G30" s="30"/>
      <c r="H30" s="30"/>
      <c r="I30" s="30"/>
      <c r="J30" s="30"/>
      <c r="K30" s="27">
        <f>SUM(C30:J30)</f>
        <v>0</v>
      </c>
    </row>
    <row r="31" ht="20.35" customHeight="1">
      <c r="A31" s="130">
        <f>A30+1</f>
        <v>28</v>
      </c>
      <c r="B31" s="131">
        <f>B30+7</f>
        <v>41463</v>
      </c>
      <c r="C31" s="22"/>
      <c r="D31" s="23"/>
      <c r="E31" s="23"/>
      <c r="F31" s="23"/>
      <c r="G31" s="23"/>
      <c r="H31" s="23"/>
      <c r="I31" s="23"/>
      <c r="J31" s="23"/>
      <c r="K31" s="27">
        <f>SUM(C31:J31)</f>
        <v>0</v>
      </c>
    </row>
    <row r="32" ht="20.35" customHeight="1">
      <c r="A32" s="130">
        <f>A31+1</f>
        <v>29</v>
      </c>
      <c r="B32" s="131">
        <f>B31+7</f>
        <v>41470</v>
      </c>
      <c r="C32" s="29"/>
      <c r="D32" s="30"/>
      <c r="E32" s="30"/>
      <c r="F32" s="30"/>
      <c r="G32" s="30"/>
      <c r="H32" s="30"/>
      <c r="I32" s="30"/>
      <c r="J32" s="30"/>
      <c r="K32" s="27">
        <f>SUM(C32:J32)</f>
        <v>0</v>
      </c>
    </row>
    <row r="33" ht="20.35" customHeight="1">
      <c r="A33" s="130">
        <f>A32+1</f>
        <v>30</v>
      </c>
      <c r="B33" s="131">
        <f>B32+7</f>
        <v>41477</v>
      </c>
      <c r="C33" s="22"/>
      <c r="D33" s="23"/>
      <c r="E33" s="23"/>
      <c r="F33" s="23"/>
      <c r="G33" s="23"/>
      <c r="H33" s="23"/>
      <c r="I33" s="23"/>
      <c r="J33" s="23"/>
      <c r="K33" s="27">
        <f>SUM(C33:J33)</f>
        <v>0</v>
      </c>
    </row>
    <row r="34" ht="20.35" customHeight="1">
      <c r="A34" s="130">
        <f>A33+1</f>
        <v>31</v>
      </c>
      <c r="B34" s="131">
        <f>B33+7</f>
        <v>41484</v>
      </c>
      <c r="C34" s="29"/>
      <c r="D34" s="30"/>
      <c r="E34" s="30"/>
      <c r="F34" s="30"/>
      <c r="G34" s="30"/>
      <c r="H34" s="30"/>
      <c r="I34" s="30"/>
      <c r="J34" s="30"/>
      <c r="K34" s="27">
        <f>SUM(C34:J34)</f>
        <v>0</v>
      </c>
    </row>
    <row r="35" ht="20.35" customHeight="1">
      <c r="A35" s="130">
        <f>A34+1</f>
        <v>32</v>
      </c>
      <c r="B35" s="131">
        <f>B34+7</f>
        <v>41491</v>
      </c>
      <c r="C35" s="22"/>
      <c r="D35" s="23"/>
      <c r="E35" s="23"/>
      <c r="F35" s="23"/>
      <c r="G35" s="23"/>
      <c r="H35" s="23"/>
      <c r="I35" s="23"/>
      <c r="J35" s="23"/>
      <c r="K35" s="27">
        <f>SUM(C35:J35)</f>
        <v>0</v>
      </c>
    </row>
    <row r="36" ht="20.35" customHeight="1">
      <c r="A36" s="130">
        <f>A35+1</f>
        <v>33</v>
      </c>
      <c r="B36" s="131">
        <f>B35+7</f>
        <v>41498</v>
      </c>
      <c r="C36" s="29"/>
      <c r="D36" s="30"/>
      <c r="E36" s="30"/>
      <c r="F36" s="30"/>
      <c r="G36" s="30"/>
      <c r="H36" s="30"/>
      <c r="I36" s="30"/>
      <c r="J36" s="30"/>
      <c r="K36" s="27">
        <f>SUM(C36:J36)</f>
        <v>0</v>
      </c>
    </row>
    <row r="37" ht="20.35" customHeight="1">
      <c r="A37" s="130">
        <f>A36+1</f>
        <v>34</v>
      </c>
      <c r="B37" s="131">
        <f>B36+7</f>
        <v>41505</v>
      </c>
      <c r="C37" s="22"/>
      <c r="D37" s="23"/>
      <c r="E37" s="23"/>
      <c r="F37" s="23"/>
      <c r="G37" s="23"/>
      <c r="H37" s="23"/>
      <c r="I37" s="23"/>
      <c r="J37" s="23"/>
      <c r="K37" s="27">
        <f>SUM(C37:J37)</f>
        <v>0</v>
      </c>
    </row>
    <row r="38" ht="20.35" customHeight="1">
      <c r="A38" s="130">
        <f>A37+1</f>
        <v>35</v>
      </c>
      <c r="B38" s="131">
        <f>B37+7</f>
        <v>41512</v>
      </c>
      <c r="C38" s="29"/>
      <c r="D38" s="30"/>
      <c r="E38" s="30"/>
      <c r="F38" s="30"/>
      <c r="G38" s="30"/>
      <c r="H38" s="30"/>
      <c r="I38" s="30"/>
      <c r="J38" s="30"/>
      <c r="K38" s="27">
        <f>SUM(C38:J38)</f>
        <v>0</v>
      </c>
    </row>
    <row r="39" ht="20.35" customHeight="1">
      <c r="A39" s="130">
        <f>A38+1</f>
        <v>36</v>
      </c>
      <c r="B39" s="131">
        <f>B38+7</f>
        <v>41519</v>
      </c>
      <c r="C39" s="22"/>
      <c r="D39" s="23"/>
      <c r="E39" s="23"/>
      <c r="F39" s="23"/>
      <c r="G39" s="23"/>
      <c r="H39" s="23"/>
      <c r="I39" s="23"/>
      <c r="J39" s="23"/>
      <c r="K39" s="27">
        <f>SUM(C39:J39)</f>
        <v>0</v>
      </c>
    </row>
    <row r="40" ht="20.35" customHeight="1">
      <c r="A40" s="130">
        <f>A39+1</f>
        <v>37</v>
      </c>
      <c r="B40" s="131">
        <f>B39+7</f>
        <v>41526</v>
      </c>
      <c r="C40" s="29"/>
      <c r="D40" s="30"/>
      <c r="E40" s="30"/>
      <c r="F40" s="30"/>
      <c r="G40" s="30"/>
      <c r="H40" s="30"/>
      <c r="I40" s="30"/>
      <c r="J40" s="30"/>
      <c r="K40" s="27">
        <f>SUM(C40:J40)</f>
        <v>0</v>
      </c>
    </row>
    <row r="41" ht="20.35" customHeight="1">
      <c r="A41" s="130">
        <f>A40+1</f>
        <v>38</v>
      </c>
      <c r="B41" s="131">
        <f>B40+7</f>
        <v>41533</v>
      </c>
      <c r="C41" s="22"/>
      <c r="D41" s="23"/>
      <c r="E41" s="23"/>
      <c r="F41" s="23"/>
      <c r="G41" s="23"/>
      <c r="H41" s="23"/>
      <c r="I41" s="23"/>
      <c r="J41" s="23"/>
      <c r="K41" s="27">
        <f>SUM(C41:J41)</f>
        <v>0</v>
      </c>
    </row>
    <row r="42" ht="20.35" customHeight="1">
      <c r="A42" s="130">
        <f>A41+1</f>
        <v>39</v>
      </c>
      <c r="B42" s="131">
        <f>B41+7</f>
        <v>41540</v>
      </c>
      <c r="C42" s="29"/>
      <c r="D42" s="30"/>
      <c r="E42" s="30"/>
      <c r="F42" s="30"/>
      <c r="G42" s="30"/>
      <c r="H42" s="30"/>
      <c r="I42" s="30"/>
      <c r="J42" s="30"/>
      <c r="K42" s="27">
        <f>SUM(C42:J42)</f>
        <v>0</v>
      </c>
    </row>
    <row r="43" ht="20.35" customHeight="1">
      <c r="A43" s="130">
        <f>A42+1</f>
        <v>40</v>
      </c>
      <c r="B43" s="131">
        <f>B42+7</f>
        <v>41547</v>
      </c>
      <c r="C43" s="22"/>
      <c r="D43" s="23"/>
      <c r="E43" s="23"/>
      <c r="F43" s="23"/>
      <c r="G43" s="23"/>
      <c r="H43" s="23"/>
      <c r="I43" s="23"/>
      <c r="J43" s="23"/>
      <c r="K43" s="27">
        <f>SUM(C43:J43)</f>
        <v>0</v>
      </c>
    </row>
    <row r="44" ht="20.35" customHeight="1">
      <c r="A44" s="130">
        <f>A43+1</f>
        <v>41</v>
      </c>
      <c r="B44" s="131">
        <f>B43+7</f>
        <v>41554</v>
      </c>
      <c r="C44" s="29"/>
      <c r="D44" s="30"/>
      <c r="E44" s="30"/>
      <c r="F44" s="30"/>
      <c r="G44" s="30"/>
      <c r="H44" s="30"/>
      <c r="I44" s="30"/>
      <c r="J44" s="30"/>
      <c r="K44" s="27">
        <f>SUM(C44:J44)</f>
        <v>0</v>
      </c>
    </row>
    <row r="45" ht="20.35" customHeight="1">
      <c r="A45" s="130">
        <f>A44+1</f>
        <v>42</v>
      </c>
      <c r="B45" s="131">
        <f>B44+7</f>
        <v>41561</v>
      </c>
      <c r="C45" s="22"/>
      <c r="D45" s="23"/>
      <c r="E45" s="23"/>
      <c r="F45" s="23"/>
      <c r="G45" s="23"/>
      <c r="H45" s="23"/>
      <c r="I45" s="23"/>
      <c r="J45" s="23"/>
      <c r="K45" s="27">
        <f>SUM(C45:J45)</f>
        <v>0</v>
      </c>
    </row>
    <row r="46" ht="20.35" customHeight="1">
      <c r="A46" s="130">
        <f>A45+1</f>
        <v>43</v>
      </c>
      <c r="B46" s="131">
        <f>B45+7</f>
        <v>41568</v>
      </c>
      <c r="C46" s="29"/>
      <c r="D46" s="30"/>
      <c r="E46" s="30"/>
      <c r="F46" s="30"/>
      <c r="G46" s="30"/>
      <c r="H46" s="30"/>
      <c r="I46" s="30"/>
      <c r="J46" s="30"/>
      <c r="K46" s="27">
        <f>SUM(C46:J46)</f>
        <v>0</v>
      </c>
    </row>
    <row r="47" ht="20.35" customHeight="1">
      <c r="A47" s="130">
        <f>A46+1</f>
        <v>44</v>
      </c>
      <c r="B47" s="131">
        <f>B46+7</f>
        <v>41575</v>
      </c>
      <c r="C47" s="22"/>
      <c r="D47" s="23"/>
      <c r="E47" s="23"/>
      <c r="F47" s="23"/>
      <c r="G47" s="23"/>
      <c r="H47" s="23"/>
      <c r="I47" s="23"/>
      <c r="J47" s="23"/>
      <c r="K47" s="27">
        <f>SUM(C47:J47)</f>
        <v>0</v>
      </c>
    </row>
    <row r="48" ht="20.35" customHeight="1">
      <c r="A48" s="130">
        <f>A47+1</f>
        <v>45</v>
      </c>
      <c r="B48" s="131">
        <f>B47+7</f>
        <v>41582</v>
      </c>
      <c r="C48" s="29"/>
      <c r="D48" s="30"/>
      <c r="E48" s="30"/>
      <c r="F48" s="30"/>
      <c r="G48" s="30"/>
      <c r="H48" s="30"/>
      <c r="I48" s="30"/>
      <c r="J48" s="30"/>
      <c r="K48" s="27">
        <f>SUM(C48:J48)</f>
        <v>0</v>
      </c>
    </row>
    <row r="49" ht="20.35" customHeight="1">
      <c r="A49" s="130">
        <f>A48+1</f>
        <v>46</v>
      </c>
      <c r="B49" s="131">
        <f>B48+7</f>
        <v>41589</v>
      </c>
      <c r="C49" s="22"/>
      <c r="D49" s="23"/>
      <c r="E49" s="23"/>
      <c r="F49" s="23"/>
      <c r="G49" s="23"/>
      <c r="H49" s="23"/>
      <c r="I49" s="23"/>
      <c r="J49" s="23"/>
      <c r="K49" s="27">
        <f>SUM(C49:J49)</f>
        <v>0</v>
      </c>
    </row>
    <row r="50" ht="20.35" customHeight="1">
      <c r="A50" s="130">
        <f>A49+1</f>
        <v>47</v>
      </c>
      <c r="B50" s="131">
        <f>B49+7</f>
        <v>41596</v>
      </c>
      <c r="C50" s="29"/>
      <c r="D50" s="30"/>
      <c r="E50" s="30"/>
      <c r="F50" s="30"/>
      <c r="G50" s="30"/>
      <c r="H50" s="30"/>
      <c r="I50" s="30"/>
      <c r="J50" s="30"/>
      <c r="K50" s="27">
        <f>SUM(C50:J50)</f>
        <v>0</v>
      </c>
    </row>
    <row r="51" ht="20.35" customHeight="1">
      <c r="A51" s="130">
        <f>A50+1</f>
        <v>48</v>
      </c>
      <c r="B51" s="131">
        <f>B50+7</f>
        <v>41603</v>
      </c>
      <c r="C51" s="22"/>
      <c r="D51" s="23"/>
      <c r="E51" s="23"/>
      <c r="F51" s="23"/>
      <c r="G51" s="23"/>
      <c r="H51" s="23"/>
      <c r="I51" s="23"/>
      <c r="J51" s="23"/>
      <c r="K51" s="27">
        <f>SUM(C51:J51)</f>
        <v>0</v>
      </c>
    </row>
    <row r="52" ht="20.35" customHeight="1">
      <c r="A52" s="130">
        <f>A51+1</f>
        <v>49</v>
      </c>
      <c r="B52" s="131">
        <f>B51+7</f>
        <v>41610</v>
      </c>
      <c r="C52" s="29"/>
      <c r="D52" s="30"/>
      <c r="E52" s="30"/>
      <c r="F52" s="30"/>
      <c r="G52" s="30"/>
      <c r="H52" s="30"/>
      <c r="I52" s="30"/>
      <c r="J52" s="30"/>
      <c r="K52" s="27">
        <f>SUM(C52:J52)</f>
        <v>0</v>
      </c>
    </row>
    <row r="53" ht="20.35" customHeight="1">
      <c r="A53" s="130">
        <f>A52+1</f>
        <v>50</v>
      </c>
      <c r="B53" s="131">
        <f>B52+7</f>
        <v>41617</v>
      </c>
      <c r="C53" s="22"/>
      <c r="D53" s="23"/>
      <c r="E53" s="23"/>
      <c r="F53" s="23"/>
      <c r="G53" s="23"/>
      <c r="H53" s="23"/>
      <c r="I53" s="23"/>
      <c r="J53" s="23"/>
      <c r="K53" s="27">
        <f>SUM(C53:J53)</f>
        <v>0</v>
      </c>
    </row>
    <row r="54" ht="20.35" customHeight="1">
      <c r="A54" s="130">
        <f>A53+1</f>
        <v>51</v>
      </c>
      <c r="B54" s="131">
        <f>B53+7</f>
        <v>41624</v>
      </c>
      <c r="C54" s="29"/>
      <c r="D54" s="30"/>
      <c r="E54" s="30"/>
      <c r="F54" s="30"/>
      <c r="G54" s="30"/>
      <c r="H54" s="30"/>
      <c r="I54" s="30"/>
      <c r="J54" s="30"/>
      <c r="K54" s="27">
        <f>SUM(C54:J54)</f>
        <v>0</v>
      </c>
    </row>
    <row r="55" ht="20.35" customHeight="1">
      <c r="A55" s="130">
        <f>A54+1</f>
        <v>52</v>
      </c>
      <c r="B55" s="131">
        <f>B54+7</f>
        <v>41631</v>
      </c>
      <c r="C55" s="22"/>
      <c r="D55" s="23"/>
      <c r="E55" s="23"/>
      <c r="F55" s="23"/>
      <c r="G55" s="23"/>
      <c r="H55" s="23"/>
      <c r="I55" s="23"/>
      <c r="J55" s="23"/>
      <c r="K55" s="27">
        <f>SUM(C55:J55)</f>
        <v>0</v>
      </c>
    </row>
    <row r="56" ht="20.55" customHeight="1">
      <c r="A56" s="133">
        <f>A55+1</f>
        <v>53</v>
      </c>
      <c r="B56" s="134">
        <f>B55+7</f>
        <v>41638</v>
      </c>
      <c r="C56" s="135"/>
      <c r="D56" s="136"/>
      <c r="E56" s="136"/>
      <c r="F56" s="136"/>
      <c r="G56" s="136"/>
      <c r="H56" s="136"/>
      <c r="I56" s="136"/>
      <c r="J56" s="136"/>
      <c r="K56" s="36"/>
    </row>
    <row r="57" ht="20.85" customHeight="1">
      <c r="A57" s="137"/>
      <c r="B57" t="s" s="138">
        <v>72</v>
      </c>
      <c r="C57" s="139">
        <f>AVERAGE(C4:C56)</f>
      </c>
      <c r="D57" s="139">
        <f>AVERAGE(D4:D56)</f>
      </c>
      <c r="E57" s="139">
        <f>AVERAGE(E4:E56)</f>
      </c>
      <c r="F57" s="139">
        <f>AVERAGE(F4:F56)</f>
      </c>
      <c r="G57" s="139">
        <f>AVERAGE(G4:G56)</f>
      </c>
      <c r="H57" s="139">
        <f>AVERAGE(H4:H56)</f>
      </c>
      <c r="I57" s="139">
        <f>AVERAGE(I4:I56)</f>
      </c>
      <c r="J57" s="140">
        <f>SUM(J4:J56)/52</f>
        <v>0</v>
      </c>
      <c r="K57" s="139">
        <f>SUM(C$57:J$57)</f>
      </c>
    </row>
    <row r="58" ht="20.65" customHeight="1">
      <c r="A58" s="141"/>
      <c r="B58" s="141"/>
      <c r="C58" s="142">
        <v>41282.083333333336</v>
      </c>
      <c r="D58" s="142">
        <v>41282.166666666664</v>
      </c>
      <c r="E58" s="142">
        <v>41282.208333333336</v>
      </c>
      <c r="F58" s="142">
        <v>41282.25</v>
      </c>
      <c r="G58" s="142">
        <v>41282.291666666664</v>
      </c>
      <c r="H58" s="142">
        <v>41282.333333333336</v>
      </c>
      <c r="I58" s="142">
        <v>41282.458333333336</v>
      </c>
      <c r="J58" s="143"/>
      <c r="K58" s="144"/>
    </row>
    <row r="59" ht="20.35" customHeight="1">
      <c r="A59" s="145"/>
      <c r="B59" s="145">
        <v>41631</v>
      </c>
      <c r="C59" s="30"/>
      <c r="D59" s="30"/>
      <c r="E59" s="30"/>
      <c r="F59" s="30"/>
      <c r="G59" s="30"/>
      <c r="H59" s="30"/>
      <c r="I59" s="30"/>
      <c r="J59" s="30"/>
      <c r="K59" s="27">
        <f>SUM(C59:I59)</f>
        <v>0</v>
      </c>
    </row>
    <row r="60" ht="20.35" customHeight="1">
      <c r="A60" s="10"/>
      <c r="B60" s="10"/>
      <c r="C60" s="146"/>
      <c r="D60" s="146"/>
      <c r="E60" s="146"/>
      <c r="F60" s="146"/>
      <c r="G60" s="146"/>
      <c r="H60" s="146"/>
      <c r="I60" s="146"/>
      <c r="J60" s="146"/>
      <c r="K60" s="146">
        <f>AVERAGE(K4:K55,K59)</f>
        <v>0</v>
      </c>
    </row>
  </sheetData>
  <mergeCells count="1">
    <mergeCell ref="A2:K2"/>
  </mergeCells>
  <pageMargins left="0.6" right="0.5" top="0.5" bottom="0.75" header="0.0277778" footer="0.0277778"/>
  <pageSetup firstPageNumber="1" fitToHeight="1" fitToWidth="1" scale="92" useFirstPageNumber="0" orientation="portrait" pageOrder="downThenOver"/>
  <headerFooter>
    <oddFooter>&amp;C&amp;"Helvetica,Regular"&amp;12&amp;K000000&amp;P</oddFooter>
  </headerFooter>
  <drawing r:id="rId1"/>
  <legacyDrawing r:id="rId2"/>
</worksheet>
</file>

<file path=xl/worksheets/sheet8.xml><?xml version="1.0" encoding="utf-8"?>
<worksheet xmlns:r="http://schemas.openxmlformats.org/officeDocument/2006/relationships" xmlns="http://schemas.openxmlformats.org/spreadsheetml/2006/main">
  <sheetPr>
    <pageSetUpPr fitToPage="1"/>
  </sheetPr>
  <dimension ref="A2:K14"/>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147" customWidth="1"/>
    <col min="2" max="2" width="13.3828" style="147" customWidth="1"/>
    <col min="3" max="3" width="13.3828" style="147" customWidth="1"/>
    <col min="4" max="4" width="13.3828" style="147" customWidth="1"/>
    <col min="5" max="5" width="13.3828" style="147" customWidth="1"/>
    <col min="6" max="6" width="11.9453" style="147" customWidth="1"/>
    <col min="7" max="7" width="11.9453" style="147" customWidth="1"/>
    <col min="8" max="8" width="11.9453" style="147" customWidth="1"/>
    <col min="9" max="9" width="11.9453" style="147" customWidth="1"/>
    <col min="10" max="10" width="11.9453" style="147" customWidth="1"/>
    <col min="11" max="11" width="13.3828" style="147" customWidth="1"/>
    <col min="12" max="256" width="16.3516" style="147" customWidth="1"/>
  </cols>
  <sheetData>
    <row r="1" ht="27" customHeight="1">
      <c r="A1" t="s" s="42">
        <v>73</v>
      </c>
      <c r="B1" s="42"/>
      <c r="C1" s="42"/>
      <c r="D1" s="42"/>
      <c r="E1" s="42"/>
      <c r="F1" s="42"/>
      <c r="G1" s="42"/>
      <c r="H1" s="42"/>
      <c r="I1" s="42"/>
      <c r="J1" s="42"/>
      <c r="K1" s="42"/>
    </row>
    <row r="2" ht="20.55" customHeight="1">
      <c r="A2" t="s" s="148">
        <v>76</v>
      </c>
      <c r="B2" s="149">
        <v>41331.458333333336</v>
      </c>
      <c r="C2" s="149">
        <v>41284.083333333336</v>
      </c>
      <c r="D2" s="149">
        <v>41284.166666666664</v>
      </c>
      <c r="E2" s="149">
        <v>41284.208333333336</v>
      </c>
      <c r="F2" s="149">
        <v>41284.25</v>
      </c>
      <c r="G2" s="149">
        <v>41284.291666666664</v>
      </c>
      <c r="H2" s="149">
        <v>41284.333333333336</v>
      </c>
      <c r="I2" s="149">
        <v>41284.458333333336</v>
      </c>
      <c r="J2" t="s" s="148">
        <v>33</v>
      </c>
      <c r="K2" t="s" s="148">
        <v>77</v>
      </c>
    </row>
    <row r="3" ht="20.55" customHeight="1">
      <c r="A3" s="150">
        <v>2007</v>
      </c>
      <c r="B3" s="18"/>
      <c r="C3" s="19"/>
      <c r="D3" s="19"/>
      <c r="E3" s="19"/>
      <c r="F3" s="19"/>
      <c r="G3" s="19"/>
      <c r="H3" s="19"/>
      <c r="I3" s="19"/>
      <c r="J3" s="19"/>
      <c r="K3" s="151"/>
    </row>
    <row r="4" ht="20.35" customHeight="1">
      <c r="A4" s="152">
        <v>2008</v>
      </c>
      <c r="B4" s="29"/>
      <c r="C4" s="30"/>
      <c r="D4" s="30"/>
      <c r="E4" s="30"/>
      <c r="F4" s="30"/>
      <c r="G4" s="30"/>
      <c r="H4" s="30"/>
      <c r="I4" s="30"/>
      <c r="J4" s="30"/>
      <c r="K4" s="153"/>
    </row>
    <row r="5" ht="20.35" customHeight="1">
      <c r="A5" s="152">
        <v>2009</v>
      </c>
      <c r="B5" s="29"/>
      <c r="C5" s="30"/>
      <c r="D5" s="30"/>
      <c r="E5" s="30"/>
      <c r="F5" s="30"/>
      <c r="G5" s="30"/>
      <c r="H5" s="30"/>
      <c r="I5" s="30"/>
      <c r="J5" s="30"/>
      <c r="K5" s="153"/>
    </row>
    <row r="6" ht="20.35" customHeight="1">
      <c r="A6" s="152">
        <v>2010</v>
      </c>
      <c r="B6" s="29"/>
      <c r="C6" s="30"/>
      <c r="D6" s="30"/>
      <c r="E6" s="30"/>
      <c r="F6" s="30"/>
      <c r="G6" s="30"/>
      <c r="H6" s="30"/>
      <c r="I6" s="30"/>
      <c r="J6" s="30"/>
      <c r="K6" s="153"/>
    </row>
    <row r="7" ht="20.35" customHeight="1">
      <c r="A7" s="152">
        <v>2011</v>
      </c>
      <c r="B7" s="29"/>
      <c r="C7" s="30"/>
      <c r="D7" s="30"/>
      <c r="E7" s="30"/>
      <c r="F7" s="30"/>
      <c r="G7" s="30"/>
      <c r="H7" s="30"/>
      <c r="I7" s="30"/>
      <c r="J7" s="30"/>
      <c r="K7" s="153"/>
    </row>
    <row r="8" ht="20.35" customHeight="1">
      <c r="A8" s="152">
        <v>2012</v>
      </c>
      <c r="B8" s="29"/>
      <c r="C8" s="30"/>
      <c r="D8" s="30"/>
      <c r="E8" s="30"/>
      <c r="F8" s="30"/>
      <c r="G8" s="30"/>
      <c r="H8" s="30"/>
      <c r="I8" s="30"/>
      <c r="J8" s="30"/>
      <c r="K8" s="153"/>
    </row>
    <row r="9" ht="20.35" customHeight="1">
      <c r="A9" s="152">
        <v>2013</v>
      </c>
      <c r="B9" s="29"/>
      <c r="C9" s="30"/>
      <c r="D9" s="30"/>
      <c r="E9" s="30"/>
      <c r="F9" s="30"/>
      <c r="G9" s="30"/>
      <c r="H9" s="30"/>
      <c r="I9" s="30"/>
      <c r="J9" s="30"/>
      <c r="K9" s="153"/>
    </row>
    <row r="10" ht="20.35" customHeight="1">
      <c r="A10" s="152">
        <v>2014</v>
      </c>
      <c r="B10" s="29"/>
      <c r="C10" s="30"/>
      <c r="D10" s="30"/>
      <c r="E10" s="30"/>
      <c r="F10" s="30"/>
      <c r="G10" s="30"/>
      <c r="H10" s="30"/>
      <c r="I10" s="30"/>
      <c r="J10" s="30"/>
      <c r="K10" s="153"/>
    </row>
    <row r="11" ht="20.35" customHeight="1">
      <c r="A11" s="152">
        <v>2015</v>
      </c>
      <c r="B11" s="29"/>
      <c r="C11" s="30"/>
      <c r="D11" s="30"/>
      <c r="E11" s="30"/>
      <c r="F11" s="30"/>
      <c r="G11" s="30"/>
      <c r="H11" s="30"/>
      <c r="I11" s="30"/>
      <c r="J11" s="30"/>
      <c r="K11" s="153"/>
    </row>
    <row r="12" ht="20.55" customHeight="1">
      <c r="A12" s="154">
        <v>2016</v>
      </c>
      <c r="B12" s="135"/>
      <c r="C12" s="136"/>
      <c r="D12" s="136"/>
      <c r="E12" s="136"/>
      <c r="F12" s="136"/>
      <c r="G12" s="136"/>
      <c r="H12" s="136"/>
      <c r="I12" s="136"/>
      <c r="J12" s="136"/>
      <c r="K12" s="155"/>
    </row>
    <row r="13" ht="20.55" customHeight="1">
      <c r="A13" t="s" s="156">
        <v>78</v>
      </c>
      <c r="B13" s="157"/>
      <c r="C13" s="157">
        <f>AVERAGE(C5:C12)</f>
      </c>
      <c r="D13" s="157">
        <f>AVERAGE(D5:D12)</f>
      </c>
      <c r="E13" s="157">
        <f>AVERAGE(E5:E12)</f>
      </c>
      <c r="F13" s="157">
        <f>AVERAGE(F5:F12)</f>
      </c>
      <c r="G13" s="157">
        <f>AVERAGE(G5:G12)</f>
      </c>
      <c r="H13" s="157">
        <f>AVERAGE(H5:H12)</f>
      </c>
      <c r="I13" s="157">
        <f>AVERAGE(I5:I12)</f>
      </c>
      <c r="J13" s="158"/>
      <c r="K13" s="157">
        <f>AVERAGE(K10:K12)</f>
      </c>
    </row>
    <row r="14" ht="20.35" customHeight="1">
      <c r="A14" t="s" s="25">
        <v>79</v>
      </c>
      <c r="B14" s="159"/>
      <c r="C14" s="160">
        <f>(C12-C11)/C12</f>
      </c>
      <c r="D14" s="160">
        <f>(D12-D11)/D12</f>
      </c>
      <c r="E14" s="160">
        <f>(E12-E11)/E12</f>
      </c>
      <c r="F14" s="160">
        <f>(F12-F11)/F12</f>
      </c>
      <c r="G14" s="160">
        <f>(G12-G11)/G12</f>
      </c>
      <c r="H14" s="160">
        <f>(H12-H11)/H12</f>
      </c>
      <c r="I14" s="160">
        <f>(I12-I11)/I12</f>
      </c>
      <c r="J14" s="161"/>
      <c r="K14" s="160">
        <f>(K12-K11)/K12</f>
      </c>
    </row>
  </sheetData>
  <mergeCells count="1">
    <mergeCell ref="A1:K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dimension ref="A2:M15"/>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162" customWidth="1"/>
    <col min="2" max="2" width="13.3828" style="162" customWidth="1"/>
    <col min="3" max="3" width="13.3828" style="162" customWidth="1"/>
    <col min="4" max="4" width="13.3828" style="162" customWidth="1"/>
    <col min="5" max="5" width="13.3828" style="162" customWidth="1"/>
    <col min="6" max="6" width="13.3828" style="162" customWidth="1"/>
    <col min="7" max="7" width="13.3828" style="162" customWidth="1"/>
    <col min="8" max="8" width="13.3828" style="162" customWidth="1"/>
    <col min="9" max="9" width="13.3828" style="162" customWidth="1"/>
    <col min="10" max="10" width="11.9453" style="162" customWidth="1"/>
    <col min="11" max="11" width="11.9453" style="162" customWidth="1"/>
    <col min="12" max="12" width="11.9453" style="162" customWidth="1"/>
    <col min="13" max="13" width="13.3828" style="162" customWidth="1"/>
    <col min="14" max="256" width="16.3516" style="162" customWidth="1"/>
  </cols>
  <sheetData>
    <row r="1" ht="27" customHeight="1">
      <c r="A1" t="s" s="42">
        <v>80</v>
      </c>
      <c r="B1" s="42"/>
      <c r="C1" s="42"/>
      <c r="D1" s="42"/>
      <c r="E1" s="42"/>
      <c r="F1" s="42"/>
      <c r="G1" s="42"/>
      <c r="H1" s="42"/>
      <c r="I1" s="42"/>
      <c r="J1" s="42"/>
      <c r="K1" s="42"/>
      <c r="L1" s="42"/>
      <c r="M1" s="42"/>
    </row>
    <row r="2" ht="32.55" customHeight="1">
      <c r="A2" t="s" s="148">
        <v>76</v>
      </c>
      <c r="B2" t="s" s="148">
        <v>82</v>
      </c>
      <c r="C2" t="s" s="148">
        <v>83</v>
      </c>
      <c r="D2" t="s" s="148">
        <v>63</v>
      </c>
      <c r="E2" t="s" s="148">
        <v>84</v>
      </c>
      <c r="F2" t="s" s="148">
        <v>85</v>
      </c>
      <c r="G2" t="s" s="148">
        <v>64</v>
      </c>
      <c r="H2" t="s" s="148">
        <v>65</v>
      </c>
      <c r="I2" t="s" s="148">
        <v>66</v>
      </c>
      <c r="J2" t="s" s="148">
        <v>67</v>
      </c>
      <c r="K2" t="s" s="148">
        <v>68</v>
      </c>
      <c r="L2" t="s" s="148">
        <v>69</v>
      </c>
      <c r="M2" t="s" s="148">
        <v>77</v>
      </c>
    </row>
    <row r="3" ht="20.55" customHeight="1">
      <c r="A3" s="150">
        <v>2007</v>
      </c>
      <c r="B3" s="18"/>
      <c r="C3" s="19"/>
      <c r="D3" s="19"/>
      <c r="E3" s="19"/>
      <c r="F3" s="19"/>
      <c r="G3" s="19"/>
      <c r="H3" s="19"/>
      <c r="I3" s="19"/>
      <c r="J3" s="19"/>
      <c r="K3" s="19"/>
      <c r="L3" s="19"/>
      <c r="M3" s="151"/>
    </row>
    <row r="4" ht="20.35" customHeight="1">
      <c r="A4" s="152">
        <v>2008</v>
      </c>
      <c r="B4" s="29"/>
      <c r="C4" s="30"/>
      <c r="D4" s="30"/>
      <c r="E4" s="30"/>
      <c r="F4" s="30"/>
      <c r="G4" s="30"/>
      <c r="H4" s="30"/>
      <c r="I4" s="30"/>
      <c r="J4" s="30"/>
      <c r="K4" s="30"/>
      <c r="L4" s="30"/>
      <c r="M4" s="153"/>
    </row>
    <row r="5" ht="20.35" customHeight="1">
      <c r="A5" s="152">
        <v>2009</v>
      </c>
      <c r="B5" s="29"/>
      <c r="C5" s="30"/>
      <c r="D5" s="30"/>
      <c r="E5" s="30"/>
      <c r="F5" s="30"/>
      <c r="G5" s="30"/>
      <c r="H5" s="30"/>
      <c r="I5" s="30"/>
      <c r="J5" s="30"/>
      <c r="K5" s="30"/>
      <c r="L5" s="30"/>
      <c r="M5" s="153"/>
    </row>
    <row r="6" ht="20.35" customHeight="1">
      <c r="A6" s="152">
        <v>2010</v>
      </c>
      <c r="B6" s="29"/>
      <c r="C6" s="30"/>
      <c r="D6" s="30"/>
      <c r="E6" s="30"/>
      <c r="F6" s="30"/>
      <c r="G6" s="30"/>
      <c r="H6" s="30"/>
      <c r="I6" s="30"/>
      <c r="J6" s="30"/>
      <c r="K6" s="30"/>
      <c r="L6" s="30"/>
      <c r="M6" s="153"/>
    </row>
    <row r="7" ht="20.35" customHeight="1">
      <c r="A7" s="152">
        <v>2011</v>
      </c>
      <c r="B7" s="29"/>
      <c r="C7" s="30"/>
      <c r="D7" s="30"/>
      <c r="E7" s="30"/>
      <c r="F7" s="30"/>
      <c r="G7" s="30"/>
      <c r="H7" s="30"/>
      <c r="I7" s="30"/>
      <c r="J7" s="30"/>
      <c r="K7" s="30"/>
      <c r="L7" s="30"/>
      <c r="M7" s="153"/>
    </row>
    <row r="8" ht="20.35" customHeight="1">
      <c r="A8" s="152">
        <v>2012</v>
      </c>
      <c r="B8" s="29"/>
      <c r="C8" s="30"/>
      <c r="D8" s="30"/>
      <c r="E8" s="30"/>
      <c r="F8" s="30"/>
      <c r="G8" s="30"/>
      <c r="H8" s="30"/>
      <c r="I8" s="30"/>
      <c r="J8" s="30"/>
      <c r="K8" s="30"/>
      <c r="L8" s="30"/>
      <c r="M8" s="153"/>
    </row>
    <row r="9" ht="20.35" customHeight="1">
      <c r="A9" s="152">
        <v>2013</v>
      </c>
      <c r="B9" s="29"/>
      <c r="C9" s="30"/>
      <c r="D9" s="30"/>
      <c r="E9" s="30"/>
      <c r="F9" s="30"/>
      <c r="G9" s="30"/>
      <c r="H9" s="30"/>
      <c r="I9" s="30"/>
      <c r="J9" s="30"/>
      <c r="K9" s="30"/>
      <c r="L9" s="30"/>
      <c r="M9" s="153"/>
    </row>
    <row r="10" ht="20.35" customHeight="1">
      <c r="A10" s="152">
        <v>2014</v>
      </c>
      <c r="B10" s="29"/>
      <c r="C10" s="30"/>
      <c r="D10" s="30"/>
      <c r="E10" s="30"/>
      <c r="F10" s="30"/>
      <c r="G10" s="30"/>
      <c r="H10" s="30"/>
      <c r="I10" s="30"/>
      <c r="J10" s="30"/>
      <c r="K10" s="30"/>
      <c r="L10" s="30"/>
      <c r="M10" s="153"/>
    </row>
    <row r="11" ht="20.35" customHeight="1">
      <c r="A11" s="152">
        <v>2015</v>
      </c>
      <c r="B11" s="163"/>
      <c r="C11" s="164"/>
      <c r="D11" s="30"/>
      <c r="E11" s="164"/>
      <c r="F11" s="30"/>
      <c r="G11" s="30"/>
      <c r="H11" s="30"/>
      <c r="I11" s="30"/>
      <c r="J11" s="30"/>
      <c r="K11" s="30"/>
      <c r="L11" s="30"/>
      <c r="M11" s="153"/>
    </row>
    <row r="12" ht="20.35" customHeight="1">
      <c r="A12" s="152">
        <v>2016</v>
      </c>
      <c r="B12" s="29"/>
      <c r="C12" s="30"/>
      <c r="D12" s="30"/>
      <c r="E12" s="30"/>
      <c r="F12" s="30"/>
      <c r="G12" s="30"/>
      <c r="H12" s="30"/>
      <c r="I12" s="30"/>
      <c r="J12" s="30"/>
      <c r="K12" s="30"/>
      <c r="L12" s="30"/>
      <c r="M12" s="153"/>
    </row>
    <row r="13" ht="20.55" customHeight="1">
      <c r="A13" s="154">
        <v>2017</v>
      </c>
      <c r="B13" s="135"/>
      <c r="C13" s="136"/>
      <c r="D13" s="136"/>
      <c r="E13" s="136"/>
      <c r="F13" s="136"/>
      <c r="G13" s="136"/>
      <c r="H13" s="136"/>
      <c r="I13" s="136"/>
      <c r="J13" s="136"/>
      <c r="K13" s="136"/>
      <c r="L13" s="136"/>
      <c r="M13" s="155"/>
    </row>
    <row r="14" ht="20.55" customHeight="1">
      <c r="A14" t="s" s="156">
        <v>78</v>
      </c>
      <c r="B14" s="157">
        <f>AVERAGE(B3:B13)</f>
      </c>
      <c r="C14" s="157">
        <f>AVERAGE(C3:C13)</f>
      </c>
      <c r="D14" s="157">
        <f>AVERAGE(D3:D13)</f>
      </c>
      <c r="E14" s="157">
        <f>AVERAGE(E3:E13)</f>
      </c>
      <c r="F14" s="157">
        <f>AVERAGE(F3:F13)</f>
      </c>
      <c r="G14" s="157">
        <f>AVERAGE(G3:G13)</f>
      </c>
      <c r="H14" s="157">
        <f>AVERAGE(H3:H13)</f>
      </c>
      <c r="I14" s="157">
        <f>AVERAGE(I3:I13)</f>
      </c>
      <c r="J14" s="157">
        <f>AVERAGE(J3:J13)</f>
      </c>
      <c r="K14" s="157">
        <f>AVERAGE(K3:K13)</f>
      </c>
      <c r="L14" s="157">
        <f>AVERAGE(L3:L13)</f>
      </c>
      <c r="M14" s="157">
        <f>SUM(B14:L14)</f>
      </c>
    </row>
    <row r="15" ht="20.35" customHeight="1">
      <c r="A15" t="s" s="25">
        <v>79</v>
      </c>
      <c r="B15" s="160">
        <f>(B13-B12)/B13</f>
      </c>
      <c r="C15" s="160">
        <f>(C13-C12)/C13</f>
      </c>
      <c r="D15" s="160">
        <f>(D13-D12)/D13</f>
      </c>
      <c r="E15" s="160">
        <f>(E13-E12)/E13</f>
      </c>
      <c r="F15" s="160">
        <f>(F13-F12)/F13</f>
      </c>
      <c r="G15" s="160">
        <f>(G13-G12)/G13</f>
      </c>
      <c r="H15" s="160">
        <f>(H13-H12)/H13</f>
      </c>
      <c r="I15" s="160">
        <f>(I13-I12)/I13</f>
      </c>
      <c r="J15" s="160">
        <f>(J13-J12)/J13</f>
      </c>
      <c r="K15" s="160">
        <f>(K13-K12)/K13</f>
      </c>
      <c r="L15" s="160">
        <f>(L13-L12)/L13</f>
      </c>
      <c r="M15" s="160">
        <f>(M13-M12)/M13</f>
      </c>
    </row>
  </sheetData>
  <mergeCells count="1">
    <mergeCell ref="A1:M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